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ELINES" sheetId="1" r:id="rId3"/>
    <sheet state="visible" name="POs" sheetId="2" r:id="rId4"/>
    <sheet state="visible" name=" CIS" sheetId="3" r:id="rId5"/>
    <sheet state="visible" name="List of Students" sheetId="4" r:id="rId6"/>
    <sheet state="visible" name="ISE" sheetId="5" r:id="rId7"/>
    <sheet state="visible" name="IA-1" sheetId="6" r:id="rId8"/>
    <sheet state="visible" name="IA-2" sheetId="7" r:id="rId9"/>
    <sheet state="visible" name="IA-3" sheetId="8" r:id="rId10"/>
    <sheet state="visible" name="Any Other" sheetId="9" r:id="rId11"/>
    <sheet state="visible" name="CA Gradesheet" sheetId="10" r:id="rId12"/>
    <sheet state="visible" name="BATCH 1" sheetId="11" r:id="rId13"/>
    <sheet state="visible" name="BATCH 2" sheetId="12" r:id="rId14"/>
    <sheet state="visible" name="BATCH 3" sheetId="13" r:id="rId15"/>
    <sheet state="visible" name="BATCH 4" sheetId="14" r:id="rId16"/>
    <sheet state="visible" name="ESE" sheetId="15" r:id="rId17"/>
    <sheet state="visible" name="Course Feedback Background Data" sheetId="16" r:id="rId18"/>
  </sheets>
  <definedNames/>
  <calcPr/>
</workbook>
</file>

<file path=xl/sharedStrings.xml><?xml version="1.0" encoding="utf-8"?>
<sst xmlns="http://schemas.openxmlformats.org/spreadsheetml/2006/main" count="1366" uniqueCount="269">
  <si>
    <t>K.J. Somaiya College of Engineering, Mumbai-77</t>
  </si>
  <si>
    <t>Guidelines for Faculty</t>
  </si>
  <si>
    <t xml:space="preserve">1) </t>
  </si>
  <si>
    <t xml:space="preserve">Faculty has to fill the details marked in RED colour in the main CIS sheet. The CO's will be only available in other sheets once entered in the main CIS sheet. </t>
  </si>
  <si>
    <t xml:space="preserve">2) </t>
  </si>
  <si>
    <t>List of students has to be copied in the sheet named as "List of Students" for particular division.</t>
  </si>
  <si>
    <t xml:space="preserve">3) </t>
  </si>
  <si>
    <t>For marks entry open a particular sheet, select CO's and enter max. mark of that question and enter questionwise marks.</t>
  </si>
  <si>
    <t>4)</t>
  </si>
  <si>
    <t>For IA and TW if the student is absent for any of IA or expriment/TUT then enter "zero (0)" in front of the student name (if re-IA is not taken) to calculate proper average marks.</t>
  </si>
  <si>
    <t xml:space="preserve">5) </t>
  </si>
  <si>
    <t>CA gradebook will be generated after entry of ISE, IA-1, IA-2 marks.</t>
  </si>
  <si>
    <t xml:space="preserve">6) </t>
  </si>
  <si>
    <t xml:space="preserve">To download the CA gradebook click on CA gradebook sheet and go to file menu and click on download as "PDF" option and then click on "EXPORT", PDF file will be generated which can be shared with the students. </t>
  </si>
  <si>
    <t>7)</t>
  </si>
  <si>
    <t xml:space="preserve">The above step can be followed to download and save any of the sheet. </t>
  </si>
  <si>
    <t>8)</t>
  </si>
  <si>
    <t xml:space="preserve">Do not delete or insert any rows/column in the any of the sheet. Also do not delete any sheet. If sheet is not required then keep it completely blank. </t>
  </si>
  <si>
    <t>9)</t>
  </si>
  <si>
    <t xml:space="preserve">To take a print of any sheet directly click on Print button and select page size as A4, and orientation as landscape or portrait. </t>
  </si>
  <si>
    <t>10)</t>
  </si>
  <si>
    <t xml:space="preserve">NOTE:  It is adviced to download individual sheet as PDF and keep for future reference. In case if  the sheet is downloaded in excel some of the calculated values may change because some formulas are not compatible with excel.                                                </t>
  </si>
  <si>
    <t>11)</t>
  </si>
  <si>
    <t xml:space="preserve">Please do not include "underscore" "_" sign in the subject abbreviation </t>
  </si>
  <si>
    <t>Guidelines for Lab assistants</t>
  </si>
  <si>
    <t xml:space="preserve">Lab assistants are require to edit lab sheets named as, BATCH 1, BATCH 2, etc. </t>
  </si>
  <si>
    <t>Copy and paste the list of students batchwise in the individual sheet and enter batchwise faculty name in each sheet.</t>
  </si>
  <si>
    <t>3)</t>
  </si>
  <si>
    <t>Write name of experiment, map CO, and max. marks for each experiment in "BATCH 1", it will be reflected in other batches.</t>
  </si>
  <si>
    <t>Experiment wise marks has to be entered in all batches.</t>
  </si>
  <si>
    <t>5)</t>
  </si>
  <si>
    <t xml:space="preserve">For the batch where marks are not entered (for elective subject or for M.Tech), delete the CO's appearing at top in that sheet, otherwise there wil be !DIV/0 error in the main CIS. </t>
  </si>
  <si>
    <t>6)</t>
  </si>
  <si>
    <t>Do not delete or insert any rows/column in the any of the sheet. Also do not delete any sheet. If sheet is not required then keep it completely blank.</t>
  </si>
  <si>
    <t xml:space="preserve">Program Outcomes </t>
  </si>
  <si>
    <t>PO 1</t>
  </si>
  <si>
    <r>
      <rPr>
        <rFont val="Fira Sans"/>
        <b/>
        <color rgb="FF980000"/>
        <sz val="12.0"/>
      </rPr>
      <t>Engineering knowledge:</t>
    </r>
    <r>
      <rPr>
        <rFont val="Fira Sans"/>
        <color rgb="FF000000"/>
        <sz val="12.0"/>
      </rPr>
      <t xml:space="preserve"> Apply the knowledge of mathematics, science, engineering fundamentals, and an engineering specialization to the solution of complex engineering problems.</t>
    </r>
  </si>
  <si>
    <t>PO 2</t>
  </si>
  <si>
    <r>
      <rPr>
        <rFont val="Fira Sans"/>
        <b/>
        <color rgb="FF980000"/>
        <sz val="12.0"/>
      </rPr>
      <t>Problem analysis:</t>
    </r>
    <r>
      <rPr>
        <rFont val="Fira Sans"/>
        <b/>
        <color rgb="FF000000"/>
        <sz val="12.0"/>
      </rPr>
      <t xml:space="preserve"> </t>
    </r>
    <r>
      <rPr>
        <rFont val="Fira Sans"/>
        <color rgb="FF000000"/>
        <sz val="12.0"/>
      </rPr>
      <t>Identify, formulate, review research literature, and analyze complex engineering problems reaching substantiated conclusions using first principles of mathematics, natural sciences, and engineering sciences.</t>
    </r>
  </si>
  <si>
    <t>PO 3</t>
  </si>
  <si>
    <r>
      <rPr>
        <rFont val="Fira Sans"/>
        <b/>
        <color rgb="FF980000"/>
        <sz val="12.0"/>
      </rPr>
      <t>Design/development of solutions:</t>
    </r>
    <r>
      <rPr>
        <rFont val="Fira Sans"/>
        <color rgb="FF000000"/>
        <sz val="12.0"/>
      </rPr>
      <t xml:space="preserve"> Design solutions for complex engineering problems and design system components or processes that meet the specified needs with appropriate consideration for the public health and safety, and the cultural, societal, and environmental considerations.</t>
    </r>
  </si>
  <si>
    <t>PO 4</t>
  </si>
  <si>
    <r>
      <rPr>
        <rFont val="Fira Sans"/>
        <b/>
        <color rgb="FF980000"/>
        <sz val="12.0"/>
      </rPr>
      <t>Conduct investigations of complex problems:</t>
    </r>
    <r>
      <rPr>
        <rFont val="Fira Sans"/>
        <color rgb="FF000000"/>
        <sz val="12.0"/>
      </rPr>
      <t xml:space="preserve"> Use research-based knowledge and research methods including design of experiments, analysis and interpretation of data, and synthesis of the information to provide valid conclusions.</t>
    </r>
  </si>
  <si>
    <t>PO 5</t>
  </si>
  <si>
    <r>
      <rPr>
        <rFont val="Fira Sans"/>
        <b/>
        <color rgb="FF980000"/>
        <sz val="12.0"/>
      </rPr>
      <t>Modern tool usage:</t>
    </r>
    <r>
      <rPr>
        <rFont val="Fira Sans"/>
        <color rgb="FF000000"/>
        <sz val="12.0"/>
      </rPr>
      <t xml:space="preserve"> Create, select, and apply appropriate techniques, resources, and modern engineering and IT tools including prediction and modeling to complex engineering activities with an understanding of the limitations.</t>
    </r>
  </si>
  <si>
    <t>PO 6</t>
  </si>
  <si>
    <r>
      <rPr>
        <rFont val="Fira Sans"/>
        <b/>
        <color rgb="FF980000"/>
        <sz val="12.0"/>
      </rPr>
      <t>The engineer and society:</t>
    </r>
    <r>
      <rPr>
        <rFont val="Fira Sans"/>
        <color rgb="FF000000"/>
        <sz val="12.0"/>
      </rPr>
      <t xml:space="preserve"> Apply reasoning informed by the contextual knowledge to assess societal, health, safety, legal and cultural issues and the consequent responsibilities relevant to the professional engineering practice.</t>
    </r>
  </si>
  <si>
    <t>PO 7</t>
  </si>
  <si>
    <r>
      <rPr>
        <rFont val="Fira Sans"/>
        <b/>
        <color rgb="FF980000"/>
        <sz val="12.0"/>
      </rPr>
      <t>Environment and sustainability:</t>
    </r>
    <r>
      <rPr>
        <rFont val="Fira Sans"/>
        <color rgb="FF000000"/>
        <sz val="12.0"/>
      </rPr>
      <t xml:space="preserve"> Understand the impact of the professional engineering solutions in societal and environmental contexts, and demonstrate the knowledge of, and need for sustainable development.</t>
    </r>
  </si>
  <si>
    <t>PO 8</t>
  </si>
  <si>
    <r>
      <rPr>
        <rFont val="Fira Sans"/>
        <b/>
        <color rgb="FF980000"/>
        <sz val="12.0"/>
      </rPr>
      <t>Ethics:</t>
    </r>
    <r>
      <rPr>
        <rFont val="Fira Sans"/>
        <color rgb="FF000000"/>
        <sz val="12.0"/>
      </rPr>
      <t xml:space="preserve"> Apply ethical principles and commit to professional ethics and responsibilities and norms of the engineering practice.</t>
    </r>
  </si>
  <si>
    <t>PO 9</t>
  </si>
  <si>
    <r>
      <rPr>
        <rFont val="Fira Sans"/>
        <b/>
        <color rgb="FF980000"/>
        <sz val="12.0"/>
      </rPr>
      <t xml:space="preserve">Individual and team work: </t>
    </r>
    <r>
      <rPr>
        <rFont val="Fira Sans"/>
        <color rgb="FF000000"/>
        <sz val="12.0"/>
      </rPr>
      <t>Function effectively as an individual, and as a member or leader in diverse teams, and in multidisciplinary settings.</t>
    </r>
  </si>
  <si>
    <t>PO 10</t>
  </si>
  <si>
    <r>
      <rPr>
        <rFont val="Fira Sans"/>
        <b/>
        <color rgb="FF980000"/>
        <sz val="12.0"/>
      </rPr>
      <t xml:space="preserve">Communication: </t>
    </r>
    <r>
      <rPr>
        <rFont val="Fira Sans"/>
        <color rgb="FF000000"/>
        <sz val="12.0"/>
      </rPr>
      <t>Communicate effectively on complex engineering activities with the engineering community and with society at large, such as, being able to comprehend and write effective reports and design documentation, make effective presentations, and give and receive clear instructions.</t>
    </r>
  </si>
  <si>
    <t>PO 11</t>
  </si>
  <si>
    <r>
      <rPr>
        <rFont val="Fira Sans"/>
        <b/>
        <color rgb="FF980000"/>
        <sz val="12.0"/>
      </rPr>
      <t>Project management and finance:</t>
    </r>
    <r>
      <rPr>
        <rFont val="Fira Sans"/>
        <color rgb="FF000000"/>
        <sz val="12.0"/>
      </rPr>
      <t xml:space="preserve"> Demonstrate knowledge and understanding of the engineering and management principles and apply these to one’s own work, as a member and leader in a team, to manage projects and in multidisciplinary environments.</t>
    </r>
  </si>
  <si>
    <t>PO 12</t>
  </si>
  <si>
    <r>
      <rPr>
        <rFont val="Fira Sans"/>
        <b/>
        <color rgb="FF980000"/>
        <sz val="12.0"/>
      </rPr>
      <t>Life-long learning:</t>
    </r>
    <r>
      <rPr>
        <rFont val="Fira Sans"/>
        <color rgb="FF000000"/>
        <sz val="12.0"/>
      </rPr>
      <t xml:space="preserve"> Recognize the need for, and have the preparation and ability to engage in independent and life-long learning in the broadest context of technological change.</t>
    </r>
  </si>
  <si>
    <t>K.J. Somaiya College of Engineeing, Mumbai-77</t>
  </si>
  <si>
    <t>(A Constituent College of Somaiya Vidyavihar University)</t>
  </si>
  <si>
    <t>Department:</t>
  </si>
  <si>
    <t>Course Information Sheet</t>
  </si>
  <si>
    <t>Academic Year:</t>
  </si>
  <si>
    <t>2022-2023 (EVEN Semester)</t>
  </si>
  <si>
    <t>Programme:</t>
  </si>
  <si>
    <t>Course Name:</t>
  </si>
  <si>
    <t>Course Code:</t>
  </si>
  <si>
    <t>Semester:</t>
  </si>
  <si>
    <t>Lectures/Week:</t>
  </si>
  <si>
    <t>Practical/Week:</t>
  </si>
  <si>
    <t>Subject Abbreviation:</t>
  </si>
  <si>
    <t>Select Number of CO's:</t>
  </si>
  <si>
    <t>Abstract:</t>
  </si>
  <si>
    <t>0 hrs.</t>
  </si>
  <si>
    <t>1 hrs.</t>
  </si>
  <si>
    <t>I</t>
  </si>
  <si>
    <t>U.G. (B.Tech)</t>
  </si>
  <si>
    <t>Modes of Content Delivery:</t>
  </si>
  <si>
    <t>2 hrs.</t>
  </si>
  <si>
    <t>II</t>
  </si>
  <si>
    <t>P.G.(M.Tech)</t>
  </si>
  <si>
    <t>3 hrs.</t>
  </si>
  <si>
    <t>III</t>
  </si>
  <si>
    <t>Blackboard Teaching</t>
  </si>
  <si>
    <t>Visual Aids</t>
  </si>
  <si>
    <t>Assignments</t>
  </si>
  <si>
    <t>Seminars</t>
  </si>
  <si>
    <t>Guest/Expert Lectures</t>
  </si>
  <si>
    <t>Industrial Visits</t>
  </si>
  <si>
    <t>Group Discussion/Quiz</t>
  </si>
  <si>
    <t>Case Study Mini Projects</t>
  </si>
  <si>
    <t>Lab</t>
  </si>
  <si>
    <t>Any Other</t>
  </si>
  <si>
    <t>4 hrs.</t>
  </si>
  <si>
    <t>IV</t>
  </si>
  <si>
    <t>V</t>
  </si>
  <si>
    <t>Y</t>
  </si>
  <si>
    <t>VI</t>
  </si>
  <si>
    <t>Course Outcomes (CO's)</t>
  </si>
  <si>
    <t>N</t>
  </si>
  <si>
    <t>VII</t>
  </si>
  <si>
    <t xml:space="preserve">Course Outcomes </t>
  </si>
  <si>
    <t>After successful completion of the course student will be able to</t>
  </si>
  <si>
    <t>Target Set (%)</t>
  </si>
  <si>
    <t>VIII</t>
  </si>
  <si>
    <t>Mapping of CO's to PO's and PSO's</t>
  </si>
  <si>
    <t>PSO 1</t>
  </si>
  <si>
    <t>PSO 2</t>
  </si>
  <si>
    <t>APPROVE</t>
  </si>
  <si>
    <t>REJECT</t>
  </si>
  <si>
    <t>Computer Engineering</t>
  </si>
  <si>
    <t>Electronics and Telecommunication Engineering</t>
  </si>
  <si>
    <t>Electronics Engineering</t>
  </si>
  <si>
    <t>Information Technology</t>
  </si>
  <si>
    <t>Mechanical Engineering</t>
  </si>
  <si>
    <t>Science and Humanities</t>
  </si>
  <si>
    <t>Assessment Tools for course outcomes: (Direct Method)</t>
  </si>
  <si>
    <t>Course Outcomes</t>
  </si>
  <si>
    <t>Assessment Tool</t>
  </si>
  <si>
    <t>Average Assessment</t>
  </si>
  <si>
    <t>2015-2016</t>
  </si>
  <si>
    <t>ISE</t>
  </si>
  <si>
    <t>IA-1</t>
  </si>
  <si>
    <t>IA-2</t>
  </si>
  <si>
    <t>IA-3</t>
  </si>
  <si>
    <t>LAB</t>
  </si>
  <si>
    <t>ESE</t>
  </si>
  <si>
    <t>2016-2017</t>
  </si>
  <si>
    <t>2017-2018</t>
  </si>
  <si>
    <t>2018-2019</t>
  </si>
  <si>
    <t>2019-2020</t>
  </si>
  <si>
    <t>2020-2021</t>
  </si>
  <si>
    <t>CO's</t>
  </si>
  <si>
    <t>TEST-1</t>
  </si>
  <si>
    <t>TEST-2</t>
  </si>
  <si>
    <t>Division A</t>
  </si>
  <si>
    <t>Division B</t>
  </si>
  <si>
    <t>Average</t>
  </si>
  <si>
    <t>Division</t>
  </si>
  <si>
    <t>Assessment of Course Outcomes: Course Exit survey (Indirect Methods)</t>
  </si>
  <si>
    <t>CO 1</t>
  </si>
  <si>
    <t>CO 2</t>
  </si>
  <si>
    <t xml:space="preserve">Questions in Questionnaire </t>
  </si>
  <si>
    <t>Assessment in %</t>
  </si>
  <si>
    <t>CO 3</t>
  </si>
  <si>
    <t>CO 4</t>
  </si>
  <si>
    <t>CO 5</t>
  </si>
  <si>
    <t>CO 6</t>
  </si>
  <si>
    <t>Anyother</t>
  </si>
  <si>
    <t>A1</t>
  </si>
  <si>
    <t>A2</t>
  </si>
  <si>
    <t>A3</t>
  </si>
  <si>
    <t>A4</t>
  </si>
  <si>
    <t>B1</t>
  </si>
  <si>
    <t>B2</t>
  </si>
  <si>
    <t>B3</t>
  </si>
  <si>
    <t>B4</t>
  </si>
  <si>
    <t>Attainment of Course Outcomes</t>
  </si>
  <si>
    <t>Target Set</t>
  </si>
  <si>
    <t>Attainment Level</t>
  </si>
  <si>
    <t>Direct (D)</t>
  </si>
  <si>
    <t>Indirect (I)</t>
  </si>
  <si>
    <t>(0.8*D+0.2*I)</t>
  </si>
  <si>
    <t>Target Set for CO 1</t>
  </si>
  <si>
    <t>Levels</t>
  </si>
  <si>
    <t>Target Set for CO 2</t>
  </si>
  <si>
    <t>Below</t>
  </si>
  <si>
    <t>and Above</t>
  </si>
  <si>
    <t>Between</t>
  </si>
  <si>
    <t>to</t>
  </si>
  <si>
    <t>Above</t>
  </si>
  <si>
    <t>Target Set for CO 3</t>
  </si>
  <si>
    <t>Target Set for CO 4</t>
  </si>
  <si>
    <t>Target Set for CO 5</t>
  </si>
  <si>
    <t>Target Set for CO 6</t>
  </si>
  <si>
    <t>Contribution of Course Outcome in Program Outcome attainment</t>
  </si>
  <si>
    <t xml:space="preserve">Suggetion by faculty Incharge for next academic year with justification based on the CO attainment acheived </t>
  </si>
  <si>
    <t xml:space="preserve">a) Gap Identified in Cirriculum: </t>
  </si>
  <si>
    <t>b) Suggetion for better correlation and attainment of PO's:</t>
  </si>
  <si>
    <t>Faculty Name and Signature:</t>
  </si>
  <si>
    <t>K.J.Somaiya College of Engineering, Mumbai-77</t>
  </si>
  <si>
    <t>A Division</t>
  </si>
  <si>
    <t>Sr. No.</t>
  </si>
  <si>
    <t>Roll No.</t>
  </si>
  <si>
    <t>Full Name of Student</t>
  </si>
  <si>
    <t>LALITESH SHARMA</t>
  </si>
  <si>
    <t>Aryaman Gandhi</t>
  </si>
  <si>
    <t>PRASAD RACHIT MADHAVI</t>
  </si>
  <si>
    <t>Kadam Dhruv Pratik</t>
  </si>
  <si>
    <t>Vansh Desai</t>
  </si>
  <si>
    <t>Dhuri Om Sushil</t>
  </si>
  <si>
    <t>Q.1</t>
  </si>
  <si>
    <t>Q.2</t>
  </si>
  <si>
    <t>Q.3</t>
  </si>
  <si>
    <t>Q.4</t>
  </si>
  <si>
    <t>Q.5</t>
  </si>
  <si>
    <t>CO Attainment by In- Semester Examination (ISE)</t>
  </si>
  <si>
    <t>Question Number</t>
  </si>
  <si>
    <t>Total Marks</t>
  </si>
  <si>
    <t>Course Outcome Mapped</t>
  </si>
  <si>
    <t xml:space="preserve"> Enter Max. Marks of Ques.</t>
  </si>
  <si>
    <t>Out of 10</t>
  </si>
  <si>
    <t>Student &gt;60% Marks</t>
  </si>
  <si>
    <t xml:space="preserve">Total Student </t>
  </si>
  <si>
    <t>CO 1 Attainment</t>
  </si>
  <si>
    <t>CO 2 Attainment</t>
  </si>
  <si>
    <t>CO 3 Attainment</t>
  </si>
  <si>
    <t>CO 4 Attainment</t>
  </si>
  <si>
    <t>CO 5 Attainment</t>
  </si>
  <si>
    <t>CO 6 Attainment</t>
  </si>
  <si>
    <t xml:space="preserve">K.J. Somaiya College of Engineeing, Mumbai-77								</t>
  </si>
  <si>
    <t xml:space="preserve">CO Attainment by IA-1 </t>
  </si>
  <si>
    <t xml:space="preserve">Please mention your IA scheme </t>
  </si>
  <si>
    <t>Out of 20</t>
  </si>
  <si>
    <t xml:space="preserve">CO Attainment by IA-2 </t>
  </si>
  <si>
    <t xml:space="preserve">CO Attainment by IA-3 </t>
  </si>
  <si>
    <t xml:space="preserve">CO Attainment by any other activity </t>
  </si>
  <si>
    <t>K.J. Somaiya College of Engineering</t>
  </si>
  <si>
    <t xml:space="preserve">CA Gradebook </t>
  </si>
  <si>
    <t>Test Marks</t>
  </si>
  <si>
    <t>IA Marks</t>
  </si>
  <si>
    <t>Final</t>
  </si>
  <si>
    <t>ISE (30)</t>
  </si>
  <si>
    <t>Test-2(15)</t>
  </si>
  <si>
    <t>Final Test Marks (30)</t>
  </si>
  <si>
    <t>IA-1(20)</t>
  </si>
  <si>
    <t>IA-2(20)</t>
  </si>
  <si>
    <t>IA-3 (20)</t>
  </si>
  <si>
    <t>Average IA (20)</t>
  </si>
  <si>
    <t>Final CA Marks (50)</t>
  </si>
  <si>
    <t>Signature of Student</t>
  </si>
  <si>
    <t>Name and Signature of Faculty:</t>
  </si>
  <si>
    <t>Batch</t>
  </si>
  <si>
    <t>Name of Faculty</t>
  </si>
  <si>
    <t>CO Attainment by Practicals/Tutorials</t>
  </si>
  <si>
    <t>Q.6</t>
  </si>
  <si>
    <t>Q.7</t>
  </si>
  <si>
    <t>Q.8</t>
  </si>
  <si>
    <t>Q.9</t>
  </si>
  <si>
    <t>Q.10</t>
  </si>
  <si>
    <t>Q.11</t>
  </si>
  <si>
    <t>Q.12</t>
  </si>
  <si>
    <t>Q.13</t>
  </si>
  <si>
    <t>Q.14</t>
  </si>
  <si>
    <t>Q.15</t>
  </si>
  <si>
    <t>Q.16</t>
  </si>
  <si>
    <t>Q.17</t>
  </si>
  <si>
    <t>Q.18</t>
  </si>
  <si>
    <t>Q.19</t>
  </si>
  <si>
    <t>Q.20</t>
  </si>
  <si>
    <t>Experiment/Tutorial No.</t>
  </si>
  <si>
    <t>Average Marks</t>
  </si>
  <si>
    <t>Name of Experiment</t>
  </si>
  <si>
    <t>Enter Max. Marks of each experiment</t>
  </si>
  <si>
    <t>Sr.No.</t>
  </si>
  <si>
    <t>Name of Student</t>
  </si>
  <si>
    <t>AA&amp;AP: 85%-100%</t>
  </si>
  <si>
    <t>AB&amp;BB: 70%-84.99%</t>
  </si>
  <si>
    <t>BC&amp;CC: 50%-69.99%</t>
  </si>
  <si>
    <t>CD&amp;DD: 40%-49.99%</t>
  </si>
  <si>
    <t>Total</t>
  </si>
  <si>
    <t xml:space="preserve">CO Attainment by End Semester Exam </t>
  </si>
  <si>
    <t>Seat No. /Code No.</t>
  </si>
  <si>
    <t xml:space="preserve">It is complusory to put Seat No./Code No./Sr. No. in the mentioned column </t>
  </si>
  <si>
    <t>Questions</t>
  </si>
  <si>
    <t xml:space="preserve">Course Feedback Report </t>
  </si>
  <si>
    <t>Levels/Total Responses</t>
  </si>
  <si>
    <t>CO Average</t>
  </si>
</sst>
</file>

<file path=xl/styles.xml><?xml version="1.0" encoding="utf-8"?>
<styleSheet xmlns="http://schemas.openxmlformats.org/spreadsheetml/2006/main" xmlns:x14ac="http://schemas.microsoft.com/office/spreadsheetml/2009/9/ac" xmlns:mc="http://schemas.openxmlformats.org/markup-compatibility/2006">
  <fonts count="43">
    <font>
      <sz val="10.0"/>
      <color rgb="FF000000"/>
      <name val="Arial"/>
    </font>
    <font>
      <b/>
      <sz val="14.0"/>
      <color rgb="FFA61C00"/>
      <name val="Marcellus"/>
    </font>
    <font/>
    <font>
      <name val="Marcellus"/>
    </font>
    <font>
      <b/>
      <sz val="14.0"/>
      <color rgb="FFFFFFFF"/>
      <name val="Marcellus"/>
    </font>
    <font>
      <sz val="12.0"/>
      <name val="Fira Sans"/>
    </font>
    <font>
      <b/>
      <sz val="12.0"/>
      <color rgb="FF000000"/>
      <name val="Fira Sans"/>
    </font>
    <font>
      <b/>
      <sz val="12.0"/>
      <name val="Fira Sans"/>
    </font>
    <font>
      <sz val="12.0"/>
      <name val="&quot;Fira Sans&quot;"/>
    </font>
    <font>
      <b/>
      <sz val="12.0"/>
      <name val="&quot;Fira Sans&quot;"/>
    </font>
    <font>
      <b/>
      <sz val="14.0"/>
      <color rgb="FFFFFFFF"/>
    </font>
    <font>
      <b/>
      <sz val="14.0"/>
      <color rgb="FF980000"/>
      <name val="Marcellus"/>
    </font>
    <font>
      <b/>
      <sz val="12.0"/>
      <color rgb="FF980000"/>
      <name val="Marcellus"/>
    </font>
    <font>
      <sz val="12.0"/>
      <color rgb="FF000000"/>
      <name val="Fira Sans"/>
    </font>
    <font>
      <b/>
      <sz val="16.0"/>
      <name val="Times New Roman"/>
    </font>
    <font>
      <sz val="16.0"/>
    </font>
    <font>
      <b/>
      <sz val="16.0"/>
      <color rgb="FF980000"/>
      <name val="Marcellus"/>
    </font>
    <font>
      <sz val="12.0"/>
      <color rgb="FF980000"/>
      <name val="Times New Roman"/>
    </font>
    <font>
      <b/>
      <sz val="12.0"/>
      <name val="Times New Roman"/>
    </font>
    <font>
      <sz val="16.0"/>
      <name val="Times New Roman"/>
    </font>
    <font>
      <b/>
      <sz val="11.0"/>
      <name val="Times New Roman"/>
    </font>
    <font>
      <b/>
    </font>
    <font>
      <sz val="12.0"/>
      <name val="Times New Roman"/>
    </font>
    <font>
      <b/>
      <sz val="16.0"/>
    </font>
    <font>
      <b/>
      <sz val="16.0"/>
      <color rgb="FF000000"/>
      <name val="Times New Roman"/>
    </font>
    <font>
      <sz val="11.0"/>
      <name val="Times New Roman"/>
    </font>
    <font>
      <b/>
      <sz val="14.0"/>
      <name val="Times New Roman"/>
    </font>
    <font>
      <sz val="16.0"/>
      <color rgb="FF000000"/>
      <name val="Inconsolata"/>
    </font>
    <font>
      <b/>
      <sz val="12.0"/>
      <color rgb="FF000000"/>
      <name val="Times New Roman"/>
    </font>
    <font>
      <b/>
      <sz val="14.0"/>
      <color rgb="FF000000"/>
      <name val="Times New Roman"/>
    </font>
    <font>
      <sz val="10.0"/>
      <color rgb="FF000000"/>
      <name val="Times New Roman"/>
    </font>
    <font>
      <b/>
      <sz val="11.0"/>
      <color rgb="FF000000"/>
      <name val="&quot;Times New Roman&quot;"/>
    </font>
    <font>
      <sz val="11.0"/>
      <color rgb="FF000000"/>
      <name val="Calibri"/>
    </font>
    <font>
      <sz val="10.0"/>
      <name val="Times New Roman"/>
    </font>
    <font>
      <sz val="11.0"/>
      <color rgb="FF000000"/>
      <name val="Inconsolata"/>
    </font>
    <font>
      <sz val="11.0"/>
      <name val="Calibri"/>
    </font>
    <font>
      <name val="Times New Roman"/>
    </font>
    <font>
      <b/>
      <sz val="12.0"/>
      <name val="&quot;Times New Roman&quot;"/>
    </font>
    <font>
      <b/>
      <sz val="10.0"/>
      <name val="Times New Roman"/>
    </font>
    <font>
      <sz val="16.0"/>
      <color rgb="FF000000"/>
      <name val="Times New Roman"/>
    </font>
    <font>
      <name val="Arial"/>
    </font>
    <font>
      <sz val="11.0"/>
      <name val="Arial"/>
    </font>
    <font>
      <b/>
      <sz val="11.0"/>
      <name val="Calibri"/>
    </font>
  </fonts>
  <fills count="14">
    <fill>
      <patternFill patternType="none"/>
    </fill>
    <fill>
      <patternFill patternType="lightGray"/>
    </fill>
    <fill>
      <patternFill patternType="solid">
        <fgColor rgb="FFFFFFFF"/>
        <bgColor rgb="FFFFFFFF"/>
      </patternFill>
    </fill>
    <fill>
      <patternFill patternType="solid">
        <fgColor rgb="FFA61C00"/>
        <bgColor rgb="FFA61C00"/>
      </patternFill>
    </fill>
    <fill>
      <patternFill patternType="solid">
        <fgColor rgb="FFD9D9D9"/>
        <bgColor rgb="FFD9D9D9"/>
      </patternFill>
    </fill>
    <fill>
      <patternFill patternType="solid">
        <fgColor rgb="FFFFFF00"/>
        <bgColor rgb="FFFFFF00"/>
      </patternFill>
    </fill>
    <fill>
      <patternFill patternType="solid">
        <fgColor rgb="FFEAD1DC"/>
        <bgColor rgb="FFEAD1DC"/>
      </patternFill>
    </fill>
    <fill>
      <patternFill patternType="solid">
        <fgColor rgb="FFC9DAF8"/>
        <bgColor rgb="FFC9DAF8"/>
      </patternFill>
    </fill>
    <fill>
      <patternFill patternType="solid">
        <fgColor rgb="FFFFF2CC"/>
        <bgColor rgb="FFFFF2CC"/>
      </patternFill>
    </fill>
    <fill>
      <patternFill patternType="solid">
        <fgColor rgb="FF00FFFF"/>
        <bgColor rgb="FF00FFFF"/>
      </patternFill>
    </fill>
    <fill>
      <patternFill patternType="solid">
        <fgColor rgb="FFA4C2F4"/>
        <bgColor rgb="FFA4C2F4"/>
      </patternFill>
    </fill>
    <fill>
      <patternFill patternType="solid">
        <fgColor rgb="FFFFE599"/>
        <bgColor rgb="FFFFE599"/>
      </patternFill>
    </fill>
    <fill>
      <patternFill patternType="solid">
        <fgColor rgb="FFD5A6BD"/>
        <bgColor rgb="FFD5A6BD"/>
      </patternFill>
    </fill>
    <fill>
      <patternFill patternType="solid">
        <fgColor rgb="FFEFEFEF"/>
        <bgColor rgb="FFEFEFEF"/>
      </patternFill>
    </fill>
  </fills>
  <borders count="1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right style="thin">
        <color rgb="FF000000"/>
      </right>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border>
  </borders>
  <cellStyleXfs count="1">
    <xf borderId="0" fillId="0" fontId="0" numFmtId="0" applyAlignment="1" applyFont="1"/>
  </cellStyleXfs>
  <cellXfs count="351">
    <xf borderId="0" fillId="0" fontId="0" numFmtId="0" xfId="0" applyAlignment="1" applyFont="1">
      <alignment readingOrder="0" shrinkToFit="0" vertical="bottom" wrapText="0"/>
    </xf>
    <xf borderId="0" fillId="2" fontId="1" numFmtId="0" xfId="0" applyAlignment="1" applyFill="1" applyFont="1">
      <alignment horizontal="center"/>
    </xf>
    <xf borderId="1" fillId="2" fontId="1" numFmtId="0" xfId="0" applyAlignment="1" applyBorder="1" applyFont="1">
      <alignment horizontal="center" readingOrder="0"/>
    </xf>
    <xf borderId="2" fillId="0" fontId="2" numFmtId="0" xfId="0" applyBorder="1" applyFont="1"/>
    <xf borderId="3" fillId="0" fontId="2" numFmtId="0" xfId="0" applyBorder="1" applyFont="1"/>
    <xf borderId="1" fillId="2" fontId="3" numFmtId="0" xfId="0" applyAlignment="1" applyBorder="1" applyFont="1">
      <alignment horizontal="center" readingOrder="0"/>
    </xf>
    <xf borderId="1" fillId="3" fontId="4" numFmtId="0" xfId="0" applyAlignment="1" applyBorder="1" applyFill="1" applyFont="1">
      <alignment horizontal="center" readingOrder="0"/>
    </xf>
    <xf borderId="4" fillId="2" fontId="5" numFmtId="0" xfId="0" applyAlignment="1" applyBorder="1" applyFont="1">
      <alignment horizontal="center" readingOrder="0" shrinkToFit="0" vertical="center" wrapText="0"/>
    </xf>
    <xf borderId="1" fillId="2" fontId="6" numFmtId="0" xfId="0" applyAlignment="1" applyBorder="1" applyFont="1">
      <alignment horizontal="left" readingOrder="0" shrinkToFit="0" vertical="center" wrapText="1"/>
    </xf>
    <xf borderId="1" fillId="2" fontId="5" numFmtId="0" xfId="0" applyAlignment="1" applyBorder="1" applyFont="1">
      <alignment horizontal="left" readingOrder="0" shrinkToFit="0" vertical="center" wrapText="0"/>
    </xf>
    <xf borderId="1" fillId="2" fontId="7" numFmtId="0" xfId="0" applyAlignment="1" applyBorder="1" applyFont="1">
      <alignment horizontal="left" readingOrder="0" shrinkToFit="0" vertical="center" wrapText="0"/>
    </xf>
    <xf borderId="1" fillId="2" fontId="7" numFmtId="0" xfId="0" applyAlignment="1" applyBorder="1" applyFont="1">
      <alignment horizontal="left" readingOrder="0" shrinkToFit="0" vertical="center" wrapText="1"/>
    </xf>
    <xf borderId="0" fillId="2" fontId="8" numFmtId="0" xfId="0" applyAlignment="1" applyFont="1">
      <alignment horizontal="center"/>
    </xf>
    <xf borderId="1" fillId="2" fontId="9" numFmtId="0" xfId="0" applyAlignment="1" applyBorder="1" applyFont="1">
      <alignment shrinkToFit="0" wrapText="1"/>
    </xf>
    <xf borderId="1" fillId="2" fontId="2" numFmtId="0" xfId="0" applyAlignment="1" applyBorder="1" applyFont="1">
      <alignment horizontal="center" vertical="center"/>
    </xf>
    <xf borderId="1" fillId="3" fontId="10" numFmtId="0" xfId="0" applyAlignment="1" applyBorder="1" applyFont="1">
      <alignment horizontal="center" readingOrder="0" vertical="center"/>
    </xf>
    <xf borderId="4" fillId="2" fontId="5" numFmtId="0" xfId="0" applyAlignment="1" applyBorder="1" applyFont="1">
      <alignment horizontal="center" readingOrder="0" vertical="center"/>
    </xf>
    <xf borderId="1" fillId="2" fontId="5" numFmtId="0" xfId="0" applyAlignment="1" applyBorder="1" applyFont="1">
      <alignment horizontal="left" readingOrder="0" vertical="center"/>
    </xf>
    <xf borderId="1" fillId="2" fontId="6" numFmtId="0" xfId="0" applyAlignment="1" applyBorder="1" applyFont="1">
      <alignment horizontal="left" readingOrder="0" vertical="center"/>
    </xf>
    <xf borderId="0" fillId="2" fontId="11" numFmtId="0" xfId="0" applyAlignment="1" applyFont="1">
      <alignment horizontal="center" readingOrder="0"/>
    </xf>
    <xf borderId="1" fillId="2" fontId="11" numFmtId="0" xfId="0" applyAlignment="1" applyBorder="1" applyFont="1">
      <alignment horizontal="center" readingOrder="0"/>
    </xf>
    <xf borderId="1" fillId="2" fontId="2" numFmtId="0" xfId="0" applyAlignment="1" applyBorder="1" applyFont="1">
      <alignment horizontal="center" readingOrder="0"/>
    </xf>
    <xf borderId="4" fillId="2" fontId="12" numFmtId="0" xfId="0" applyAlignment="1" applyBorder="1" applyFont="1">
      <alignment horizontal="center" readingOrder="0" shrinkToFit="0" vertical="center" wrapText="1"/>
    </xf>
    <xf borderId="1" fillId="2" fontId="13" numFmtId="0" xfId="0" applyAlignment="1" applyBorder="1" applyFont="1">
      <alignment horizontal="left" readingOrder="0" shrinkToFit="0" vertical="center" wrapText="1"/>
    </xf>
    <xf borderId="1" fillId="2" fontId="13" numFmtId="0" xfId="0" applyAlignment="1" applyBorder="1" applyFont="1">
      <alignment horizontal="left" shrinkToFit="0" vertical="center" wrapText="1"/>
    </xf>
    <xf borderId="4" fillId="0" fontId="12" numFmtId="0" xfId="0" applyAlignment="1" applyBorder="1" applyFont="1">
      <alignment horizontal="center" shrinkToFit="0" vertical="center" wrapText="1"/>
    </xf>
    <xf borderId="1" fillId="2" fontId="13" numFmtId="0" xfId="0" applyAlignment="1" applyBorder="1" applyFont="1">
      <alignment horizontal="left" shrinkToFit="0" vertical="center" wrapText="1"/>
    </xf>
    <xf borderId="4" fillId="0" fontId="12" numFmtId="0" xfId="0" applyAlignment="1" applyBorder="1" applyFont="1">
      <alignment horizontal="center" readingOrder="0" shrinkToFit="0" vertical="center" wrapText="1"/>
    </xf>
    <xf borderId="1" fillId="0" fontId="5" numFmtId="0" xfId="0" applyAlignment="1" applyBorder="1" applyFont="1">
      <alignment horizontal="left" shrinkToFit="0" vertical="center" wrapText="1"/>
    </xf>
    <xf borderId="0" fillId="0" fontId="14" numFmtId="0" xfId="0" applyAlignment="1" applyFont="1">
      <alignment horizontal="center" readingOrder="0" vertical="center"/>
    </xf>
    <xf borderId="0" fillId="0" fontId="15" numFmtId="0" xfId="0" applyAlignment="1" applyFont="1">
      <alignment vertical="center"/>
    </xf>
    <xf borderId="1" fillId="0" fontId="16" numFmtId="0" xfId="0" applyAlignment="1" applyBorder="1" applyFont="1">
      <alignment horizontal="center" readingOrder="0" vertical="center"/>
    </xf>
    <xf borderId="1" fillId="0" fontId="17" numFmtId="0" xfId="0" applyAlignment="1" applyBorder="1" applyFont="1">
      <alignment horizontal="center" readingOrder="0" vertical="center"/>
    </xf>
    <xf borderId="0" fillId="0" fontId="2" numFmtId="0" xfId="0" applyAlignment="1" applyFont="1">
      <alignment readingOrder="0"/>
    </xf>
    <xf borderId="1" fillId="0" fontId="14" numFmtId="0" xfId="0" applyAlignment="1" applyBorder="1" applyFont="1">
      <alignment horizontal="center" readingOrder="0" vertical="center"/>
    </xf>
    <xf borderId="1" fillId="4" fontId="14" numFmtId="0" xfId="0" applyAlignment="1" applyBorder="1" applyFill="1" applyFont="1">
      <alignment horizontal="center" readingOrder="0" vertical="center"/>
    </xf>
    <xf borderId="0" fillId="2" fontId="14" numFmtId="0" xfId="0" applyAlignment="1" applyFont="1">
      <alignment horizontal="center" readingOrder="0" shrinkToFit="0" vertical="center" wrapText="1"/>
    </xf>
    <xf borderId="0" fillId="2" fontId="18" numFmtId="0" xfId="0" applyAlignment="1" applyFont="1">
      <alignment horizontal="center" readingOrder="0" shrinkToFit="0" vertical="center" wrapText="1"/>
    </xf>
    <xf borderId="0" fillId="0" fontId="18" numFmtId="0" xfId="0" applyAlignment="1" applyFont="1">
      <alignment horizontal="center"/>
    </xf>
    <xf borderId="1" fillId="2" fontId="16" numFmtId="0" xfId="0" applyAlignment="1" applyBorder="1" applyFont="1">
      <alignment horizontal="center" readingOrder="0" vertical="center"/>
    </xf>
    <xf borderId="1" fillId="2" fontId="14" numFmtId="0" xfId="0" applyAlignment="1" applyBorder="1" applyFont="1">
      <alignment horizontal="center" readingOrder="0" vertical="center"/>
    </xf>
    <xf borderId="4" fillId="0" fontId="14" numFmtId="0" xfId="0" applyAlignment="1" applyBorder="1" applyFont="1">
      <alignment horizontal="center" readingOrder="0" vertical="center"/>
    </xf>
    <xf borderId="1" fillId="4" fontId="14" numFmtId="0" xfId="0" applyAlignment="1" applyBorder="1" applyFont="1">
      <alignment horizontal="center" readingOrder="0" shrinkToFit="0" vertical="center" wrapText="1"/>
    </xf>
    <xf borderId="1" fillId="2" fontId="14" numFmtId="0" xfId="0" applyAlignment="1" applyBorder="1" applyFont="1">
      <alignment horizontal="center" readingOrder="0" shrinkToFit="0" vertical="center" wrapText="1"/>
    </xf>
    <xf borderId="4" fillId="4" fontId="14" numFmtId="0" xfId="0" applyAlignment="1" applyBorder="1" applyFont="1">
      <alignment horizontal="center" readingOrder="0" vertical="center"/>
    </xf>
    <xf borderId="5" fillId="0" fontId="14" numFmtId="0" xfId="0" applyAlignment="1" applyBorder="1" applyFont="1">
      <alignment horizontal="center" readingOrder="0" vertical="center"/>
    </xf>
    <xf borderId="6" fillId="0" fontId="2" numFmtId="0" xfId="0" applyBorder="1" applyFont="1"/>
    <xf borderId="7" fillId="0" fontId="2" numFmtId="0" xfId="0" applyBorder="1" applyFont="1"/>
    <xf borderId="5" fillId="4" fontId="14" numFmtId="0" xfId="0" applyAlignment="1" applyBorder="1" applyFont="1">
      <alignment horizontal="center" readingOrder="0" vertical="center"/>
    </xf>
    <xf borderId="5" fillId="0" fontId="14" numFmtId="0" xfId="0" applyAlignment="1" applyBorder="1" applyFont="1">
      <alignment readingOrder="0" vertical="center"/>
    </xf>
    <xf borderId="8" fillId="0" fontId="2" numFmtId="0" xfId="0" applyBorder="1" applyFont="1"/>
    <xf borderId="9" fillId="0" fontId="2" numFmtId="0" xfId="0" applyBorder="1" applyFont="1"/>
    <xf borderId="10" fillId="0" fontId="2" numFmtId="0" xfId="0" applyBorder="1" applyFont="1"/>
    <xf borderId="5" fillId="0" fontId="14" numFmtId="0" xfId="0" applyAlignment="1" applyBorder="1" applyFont="1">
      <alignment horizontal="left" readingOrder="0" shrinkToFit="0" vertical="top" wrapText="1"/>
    </xf>
    <xf borderId="11" fillId="0" fontId="2" numFmtId="0" xfId="0" applyBorder="1" applyFont="1"/>
    <xf borderId="12" fillId="0" fontId="2" numFmtId="0" xfId="0" applyBorder="1" applyFont="1"/>
    <xf borderId="4" fillId="0" fontId="14" numFmtId="0" xfId="0" applyAlignment="1" applyBorder="1" applyFont="1">
      <alignment horizontal="center" readingOrder="0" shrinkToFit="0" vertical="center" wrapText="1"/>
    </xf>
    <xf borderId="1" fillId="0" fontId="14" numFmtId="0" xfId="0" applyAlignment="1" applyBorder="1" applyFont="1">
      <alignment horizontal="center" readingOrder="0" shrinkToFit="0" vertical="center" wrapText="1"/>
    </xf>
    <xf borderId="11" fillId="0" fontId="14" numFmtId="0" xfId="0" applyAlignment="1" applyBorder="1" applyFont="1">
      <alignment horizontal="center" readingOrder="0" vertical="center"/>
    </xf>
    <xf borderId="4" fillId="0" fontId="19" numFmtId="0" xfId="0" applyAlignment="1" applyBorder="1" applyFont="1">
      <alignment horizontal="center" shrinkToFit="0" vertical="center" wrapText="1"/>
    </xf>
    <xf borderId="0" fillId="2" fontId="14" numFmtId="0" xfId="0" applyAlignment="1" applyFont="1">
      <alignment horizontal="center" readingOrder="0" vertical="center"/>
    </xf>
    <xf borderId="0" fillId="2" fontId="20" numFmtId="0" xfId="0" applyAlignment="1" applyFont="1">
      <alignment horizontal="center" readingOrder="0"/>
    </xf>
    <xf borderId="1" fillId="0" fontId="14" numFmtId="0" xfId="0" applyAlignment="1" applyBorder="1" applyFont="1">
      <alignment horizontal="left" readingOrder="0" vertical="center"/>
    </xf>
    <xf borderId="0" fillId="2" fontId="18" numFmtId="0" xfId="0" applyAlignment="1" applyFont="1">
      <alignment horizontal="center" readingOrder="0"/>
    </xf>
    <xf borderId="1" fillId="0" fontId="14" numFmtId="0" xfId="0" applyAlignment="1" applyBorder="1" applyFont="1">
      <alignment horizontal="left" readingOrder="0" shrinkToFit="0" vertical="center" wrapText="1"/>
    </xf>
    <xf borderId="0" fillId="0" fontId="18" numFmtId="0" xfId="0" applyAlignment="1" applyFont="1">
      <alignment horizontal="center" readingOrder="0" vertical="center"/>
    </xf>
    <xf borderId="0" fillId="0" fontId="21" numFmtId="0" xfId="0" applyAlignment="1" applyFont="1">
      <alignment readingOrder="0"/>
    </xf>
    <xf borderId="1" fillId="0" fontId="14" numFmtId="0" xfId="0" applyAlignment="1" applyBorder="1" applyFont="1">
      <alignment horizontal="left" shrinkToFit="0" vertical="center" wrapText="1"/>
    </xf>
    <xf borderId="0" fillId="0" fontId="19" numFmtId="0" xfId="0" applyAlignment="1" applyFont="1">
      <alignment horizontal="left" readingOrder="0" shrinkToFit="0" vertical="center" wrapText="1"/>
    </xf>
    <xf borderId="0" fillId="0" fontId="22" numFmtId="0" xfId="0" applyAlignment="1" applyFont="1">
      <alignment horizontal="left" readingOrder="0" shrinkToFit="0" wrapText="1"/>
    </xf>
    <xf borderId="1" fillId="4" fontId="23" numFmtId="0" xfId="0" applyAlignment="1" applyBorder="1" applyFont="1">
      <alignment horizontal="center" readingOrder="0" vertical="center"/>
    </xf>
    <xf borderId="0" fillId="0" fontId="21" numFmtId="9" xfId="0" applyAlignment="1" applyFont="1" applyNumberFormat="1">
      <alignment readingOrder="0"/>
    </xf>
    <xf borderId="4" fillId="0" fontId="23" numFmtId="0" xfId="0" applyAlignment="1" applyBorder="1" applyFont="1">
      <alignment horizontal="center" readingOrder="0" vertical="center"/>
    </xf>
    <xf borderId="1" fillId="0" fontId="23" numFmtId="0" xfId="0" applyAlignment="1" applyBorder="1" applyFont="1">
      <alignment horizontal="center" readingOrder="0" vertical="center"/>
    </xf>
    <xf borderId="13" fillId="0" fontId="14" numFmtId="0" xfId="0" applyAlignment="1" applyBorder="1" applyFont="1">
      <alignment horizontal="center" readingOrder="0" shrinkToFit="0" vertical="center" wrapText="1"/>
    </xf>
    <xf borderId="13" fillId="0" fontId="14" numFmtId="2" xfId="0" applyAlignment="1" applyBorder="1" applyFont="1" applyNumberFormat="1">
      <alignment horizontal="center" vertical="center"/>
    </xf>
    <xf borderId="5" fillId="0" fontId="14" numFmtId="2" xfId="0" applyAlignment="1" applyBorder="1" applyFont="1" applyNumberFormat="1">
      <alignment horizontal="center" vertical="center"/>
    </xf>
    <xf borderId="14" fillId="0" fontId="2" numFmtId="0" xfId="0" applyBorder="1" applyFont="1"/>
    <xf borderId="13" fillId="0" fontId="14" numFmtId="0" xfId="0" applyAlignment="1" applyBorder="1" applyFont="1">
      <alignment horizontal="center" readingOrder="0" vertical="center"/>
    </xf>
    <xf borderId="1" fillId="0" fontId="14" numFmtId="2" xfId="0" applyAlignment="1" applyBorder="1" applyFont="1" applyNumberFormat="1">
      <alignment horizontal="center" readingOrder="0" vertical="center"/>
    </xf>
    <xf borderId="4" fillId="0" fontId="14" numFmtId="2" xfId="0" applyAlignment="1" applyBorder="1" applyFont="1" applyNumberFormat="1">
      <alignment horizontal="center" readingOrder="0" vertical="center"/>
    </xf>
    <xf borderId="1" fillId="2" fontId="24" numFmtId="2" xfId="0" applyAlignment="1" applyBorder="1" applyFont="1" applyNumberFormat="1">
      <alignment horizontal="center" vertical="center"/>
    </xf>
    <xf borderId="13" fillId="0" fontId="20" numFmtId="0" xfId="0" applyAlignment="1" applyBorder="1" applyFont="1">
      <alignment horizontal="center" readingOrder="0" shrinkToFit="0" vertical="center" wrapText="1"/>
    </xf>
    <xf borderId="1" fillId="0" fontId="20" numFmtId="0" xfId="0" applyAlignment="1" applyBorder="1" applyFont="1">
      <alignment horizontal="center" readingOrder="0" shrinkToFit="0" vertical="center" wrapText="1"/>
    </xf>
    <xf borderId="4" fillId="0" fontId="20" numFmtId="0" xfId="0" applyAlignment="1" applyBorder="1" applyFont="1">
      <alignment horizontal="center" readingOrder="0" shrinkToFit="0" vertical="center" wrapText="1"/>
    </xf>
    <xf borderId="0" fillId="0" fontId="20" numFmtId="0" xfId="0" applyAlignment="1" applyFont="1">
      <alignment horizontal="center" readingOrder="0" shrinkToFit="0" vertical="center" wrapText="1"/>
    </xf>
    <xf borderId="4" fillId="0" fontId="25" numFmtId="0" xfId="0" applyAlignment="1" applyBorder="1" applyFont="1">
      <alignment horizontal="center" shrinkToFit="0" vertical="center" wrapText="1"/>
    </xf>
    <xf borderId="1" fillId="0" fontId="25" numFmtId="0" xfId="0" applyAlignment="1" applyBorder="1" applyFont="1">
      <alignment horizontal="center" shrinkToFit="0" vertical="center" wrapText="1"/>
    </xf>
    <xf borderId="0" fillId="0" fontId="25" numFmtId="0" xfId="0" applyAlignment="1" applyFont="1">
      <alignment horizontal="center" shrinkToFit="0" vertical="center" wrapText="1"/>
    </xf>
    <xf borderId="1" fillId="0" fontId="26" numFmtId="0" xfId="0" applyAlignment="1" applyBorder="1" applyFont="1">
      <alignment horizontal="left" readingOrder="0" shrinkToFit="0" vertical="top" wrapText="1"/>
    </xf>
    <xf borderId="5" fillId="2" fontId="24" numFmtId="2" xfId="0" applyAlignment="1" applyBorder="1" applyFont="1" applyNumberFormat="1">
      <alignment horizontal="center" shrinkToFit="0" vertical="center" wrapText="1"/>
    </xf>
    <xf borderId="15" fillId="0" fontId="2" numFmtId="0" xfId="0" applyBorder="1" applyFont="1"/>
    <xf borderId="4" fillId="5" fontId="2" numFmtId="0" xfId="0" applyBorder="1" applyFill="1" applyFont="1"/>
    <xf borderId="1" fillId="0" fontId="20" numFmtId="0" xfId="0" applyAlignment="1" applyBorder="1" applyFont="1">
      <alignment horizontal="center" readingOrder="0" vertical="center"/>
    </xf>
    <xf borderId="0" fillId="0" fontId="20" numFmtId="0" xfId="0" applyAlignment="1" applyFont="1">
      <alignment horizontal="center" readingOrder="0" vertical="center"/>
    </xf>
    <xf borderId="0" fillId="0" fontId="20" numFmtId="0" xfId="0" applyAlignment="1" applyFont="1">
      <alignment horizontal="center" readingOrder="0"/>
    </xf>
    <xf borderId="4" fillId="0" fontId="20" numFmtId="0" xfId="0" applyAlignment="1" applyBorder="1" applyFont="1">
      <alignment horizontal="center" readingOrder="0" vertical="center"/>
    </xf>
    <xf borderId="4" fillId="0" fontId="25" numFmtId="0" xfId="0" applyAlignment="1" applyBorder="1" applyFont="1">
      <alignment horizontal="center" vertical="center"/>
    </xf>
    <xf borderId="0" fillId="0" fontId="25" numFmtId="0" xfId="0" applyAlignment="1" applyFont="1">
      <alignment horizontal="center"/>
    </xf>
    <xf borderId="5" fillId="2" fontId="24" numFmtId="2" xfId="0" applyAlignment="1" applyBorder="1" applyFont="1" applyNumberFormat="1">
      <alignment horizontal="center" readingOrder="0" shrinkToFit="0" vertical="center" wrapText="1"/>
    </xf>
    <xf borderId="1" fillId="0" fontId="14" numFmtId="2" xfId="0" applyAlignment="1" applyBorder="1" applyFont="1" applyNumberFormat="1">
      <alignment horizontal="center" vertical="center"/>
    </xf>
    <xf borderId="1" fillId="0" fontId="14" numFmtId="0" xfId="0" applyAlignment="1" applyBorder="1" applyFont="1">
      <alignment horizontal="center" vertical="center"/>
    </xf>
    <xf borderId="0" fillId="0" fontId="15" numFmtId="0" xfId="0" applyAlignment="1" applyFont="1">
      <alignment readingOrder="0" vertical="center"/>
    </xf>
    <xf borderId="0" fillId="2" fontId="27" numFmtId="0" xfId="0" applyAlignment="1" applyFont="1">
      <alignment vertical="center"/>
    </xf>
    <xf borderId="1" fillId="2" fontId="14" numFmtId="2" xfId="0" applyAlignment="1" applyBorder="1" applyFont="1" applyNumberFormat="1">
      <alignment horizontal="center" vertical="center"/>
    </xf>
    <xf borderId="0" fillId="2" fontId="28" numFmtId="0" xfId="0" applyAlignment="1" applyFont="1">
      <alignment horizontal="center"/>
    </xf>
    <xf borderId="0" fillId="2" fontId="28" numFmtId="0" xfId="0" applyAlignment="1" applyFont="1">
      <alignment horizontal="center"/>
    </xf>
    <xf borderId="4" fillId="0" fontId="14" numFmtId="0" xfId="0" applyAlignment="1" applyBorder="1" applyFont="1">
      <alignment horizontal="center" vertical="center"/>
    </xf>
    <xf borderId="4" fillId="2" fontId="24" numFmtId="0" xfId="0" applyAlignment="1" applyBorder="1" applyFont="1">
      <alignment horizontal="center" vertical="center"/>
    </xf>
    <xf borderId="1" fillId="2" fontId="24" numFmtId="0" xfId="0" applyAlignment="1" applyBorder="1" applyFont="1">
      <alignment horizontal="center" vertical="center"/>
    </xf>
    <xf borderId="4" fillId="2" fontId="24" numFmtId="0" xfId="0" applyAlignment="1" applyBorder="1" applyFont="1">
      <alignment horizontal="center" vertical="center"/>
    </xf>
    <xf borderId="1" fillId="2" fontId="24" numFmtId="0" xfId="0" applyAlignment="1" applyBorder="1" applyFont="1">
      <alignment horizontal="center" vertical="center"/>
    </xf>
    <xf borderId="1" fillId="0" fontId="14" numFmtId="0" xfId="0" applyAlignment="1" applyBorder="1" applyFont="1">
      <alignment horizontal="right" readingOrder="0" vertical="center"/>
    </xf>
    <xf borderId="1" fillId="2" fontId="29" numFmtId="0" xfId="0" applyAlignment="1" applyBorder="1" applyFont="1">
      <alignment horizontal="center" readingOrder="0"/>
    </xf>
    <xf borderId="1" fillId="2" fontId="30" numFmtId="0" xfId="0" applyAlignment="1" applyBorder="1" applyFont="1">
      <alignment horizontal="center" readingOrder="0"/>
    </xf>
    <xf borderId="1" fillId="0" fontId="18" numFmtId="0" xfId="0" applyAlignment="1" applyBorder="1" applyFont="1">
      <alignment horizontal="center" readingOrder="0"/>
    </xf>
    <xf borderId="4" fillId="0" fontId="18" numFmtId="0" xfId="0" applyAlignment="1" applyBorder="1" applyFont="1">
      <alignment horizontal="center" readingOrder="0"/>
    </xf>
    <xf borderId="14" fillId="0" fontId="31" numFmtId="0" xfId="0" applyAlignment="1" applyBorder="1" applyFont="1">
      <alignment horizontal="center" readingOrder="0" vertical="bottom"/>
    </xf>
    <xf borderId="4" fillId="0" fontId="32" numFmtId="0" xfId="0" applyAlignment="1" applyBorder="1" applyFont="1">
      <alignment readingOrder="0" shrinkToFit="0" vertical="bottom" wrapText="0"/>
    </xf>
    <xf borderId="4" fillId="5" fontId="32" numFmtId="0" xfId="0" applyAlignment="1" applyBorder="1" applyFont="1">
      <alignment readingOrder="0" shrinkToFit="0" vertical="bottom" wrapText="0"/>
    </xf>
    <xf borderId="14" fillId="0" fontId="22" numFmtId="0" xfId="0" applyAlignment="1" applyBorder="1" applyFont="1">
      <alignment horizontal="center" readingOrder="0"/>
    </xf>
    <xf borderId="10" fillId="0" fontId="22" numFmtId="0" xfId="0" applyAlignment="1" applyBorder="1" applyFont="1">
      <alignment horizontal="center" readingOrder="0"/>
    </xf>
    <xf borderId="4" fillId="2" fontId="22" numFmtId="0" xfId="0" applyAlignment="1" applyBorder="1" applyFont="1">
      <alignment horizontal="center" readingOrder="0" shrinkToFit="0" vertical="bottom" wrapText="0"/>
    </xf>
    <xf borderId="4" fillId="0" fontId="18" numFmtId="0" xfId="0" applyAlignment="1" applyBorder="1" applyFont="1">
      <alignment horizontal="center"/>
    </xf>
    <xf borderId="4" fillId="0" fontId="20" numFmtId="0" xfId="0" applyAlignment="1" applyBorder="1" applyFont="1">
      <alignment horizontal="center" readingOrder="0"/>
    </xf>
    <xf borderId="4" fillId="0" fontId="20" numFmtId="0" xfId="0" applyAlignment="1" applyBorder="1" applyFont="1">
      <alignment horizontal="center"/>
    </xf>
    <xf borderId="1" fillId="0" fontId="18" numFmtId="0" xfId="0" applyAlignment="1" applyBorder="1" applyFont="1">
      <alignment horizontal="center" shrinkToFit="0" vertical="center" wrapText="0"/>
    </xf>
    <xf borderId="1" fillId="0" fontId="33" numFmtId="0" xfId="0" applyAlignment="1" applyBorder="1" applyFont="1">
      <alignment horizontal="center" readingOrder="0" vertical="center"/>
    </xf>
    <xf borderId="1" fillId="0" fontId="33" numFmtId="0" xfId="0" applyAlignment="1" applyBorder="1" applyFont="1">
      <alignment horizontal="center" shrinkToFit="0" vertical="center" wrapText="0"/>
    </xf>
    <xf borderId="4" fillId="0" fontId="33" numFmtId="0" xfId="0" applyAlignment="1" applyBorder="1" applyFont="1">
      <alignment horizontal="center" readingOrder="0" vertical="center"/>
    </xf>
    <xf borderId="1" fillId="2" fontId="28" numFmtId="0" xfId="0" applyAlignment="1" applyBorder="1" applyFont="1">
      <alignment horizontal="center" shrinkToFit="0" vertical="center" wrapText="0"/>
    </xf>
    <xf borderId="4" fillId="0" fontId="33" numFmtId="2" xfId="0" applyAlignment="1" applyBorder="1" applyFont="1" applyNumberFormat="1">
      <alignment horizontal="center" vertical="center"/>
    </xf>
    <xf borderId="4" fillId="2" fontId="30" numFmtId="2" xfId="0" applyAlignment="1" applyBorder="1" applyFont="1" applyNumberFormat="1">
      <alignment horizontal="center" vertical="center"/>
    </xf>
    <xf borderId="1" fillId="0" fontId="18" numFmtId="0" xfId="0" applyAlignment="1" applyBorder="1" applyFont="1">
      <alignment horizontal="center" readingOrder="0" shrinkToFit="0" vertical="center" wrapText="0"/>
    </xf>
    <xf borderId="2" fillId="0" fontId="18" numFmtId="0" xfId="0" applyAlignment="1" applyBorder="1" applyFont="1">
      <alignment horizontal="center" shrinkToFit="0" vertical="center" wrapText="0"/>
    </xf>
    <xf borderId="1" fillId="6" fontId="18" numFmtId="0" xfId="0" applyAlignment="1" applyBorder="1" applyFill="1" applyFont="1">
      <alignment horizontal="center" readingOrder="0"/>
    </xf>
    <xf borderId="4" fillId="2" fontId="30" numFmtId="0" xfId="0" applyAlignment="1" applyBorder="1" applyFont="1">
      <alignment horizontal="center" vertical="center"/>
    </xf>
    <xf borderId="4" fillId="0" fontId="33" numFmtId="0" xfId="0" applyAlignment="1" applyBorder="1" applyFont="1">
      <alignment horizontal="center" vertical="center"/>
    </xf>
    <xf borderId="0" fillId="0" fontId="2" numFmtId="0" xfId="0" applyAlignment="1" applyFont="1">
      <alignment horizontal="center" readingOrder="0"/>
    </xf>
    <xf borderId="0" fillId="2" fontId="2" numFmtId="0" xfId="0" applyFont="1"/>
    <xf borderId="0" fillId="2" fontId="20" numFmtId="0" xfId="0" applyAlignment="1" applyFont="1">
      <alignment horizontal="center"/>
    </xf>
    <xf borderId="4" fillId="2" fontId="33" numFmtId="2" xfId="0" applyAlignment="1" applyBorder="1" applyFont="1" applyNumberFormat="1">
      <alignment horizontal="center" vertical="center"/>
    </xf>
    <xf borderId="0" fillId="0" fontId="2" numFmtId="2" xfId="0" applyAlignment="1" applyFont="1" applyNumberFormat="1">
      <alignment horizontal="center" readingOrder="0"/>
    </xf>
    <xf borderId="1" fillId="0" fontId="20" numFmtId="0" xfId="0" applyAlignment="1" applyBorder="1" applyFont="1">
      <alignment horizontal="center" readingOrder="0"/>
    </xf>
    <xf borderId="4" fillId="0" fontId="20" numFmtId="0" xfId="0" applyAlignment="1" applyBorder="1" applyFont="1">
      <alignment horizontal="center" vertical="center"/>
    </xf>
    <xf borderId="5" fillId="0" fontId="20" numFmtId="0" xfId="0" applyAlignment="1" applyBorder="1" applyFont="1">
      <alignment horizontal="center" readingOrder="0" vertical="center"/>
    </xf>
    <xf borderId="4" fillId="7" fontId="20" numFmtId="0" xfId="0" applyAlignment="1" applyBorder="1" applyFill="1" applyFont="1">
      <alignment horizontal="center" readingOrder="0"/>
    </xf>
    <xf borderId="4" fillId="5" fontId="30" numFmtId="2" xfId="0" applyAlignment="1" applyBorder="1" applyFont="1" applyNumberFormat="1">
      <alignment horizontal="center" readingOrder="0" vertical="center"/>
    </xf>
    <xf borderId="0" fillId="0" fontId="20" numFmtId="0" xfId="0" applyAlignment="1" applyFont="1">
      <alignment horizontal="center"/>
    </xf>
    <xf borderId="4" fillId="2" fontId="34" numFmtId="2" xfId="0" applyBorder="1" applyFont="1" applyNumberFormat="1"/>
    <xf borderId="1" fillId="8" fontId="20" numFmtId="0" xfId="0" applyAlignment="1" applyBorder="1" applyFill="1" applyFont="1">
      <alignment horizontal="center" readingOrder="0"/>
    </xf>
    <xf borderId="4" fillId="8" fontId="20" numFmtId="0" xfId="0" applyAlignment="1" applyBorder="1" applyFont="1">
      <alignment horizontal="center" readingOrder="0"/>
    </xf>
    <xf borderId="4" fillId="8" fontId="20" numFmtId="0" xfId="0" applyAlignment="1" applyBorder="1" applyFont="1">
      <alignment horizontal="center" readingOrder="0" shrinkToFit="0" vertical="center" wrapText="1"/>
    </xf>
    <xf borderId="4" fillId="8" fontId="2" numFmtId="0" xfId="0" applyAlignment="1" applyBorder="1" applyFont="1">
      <alignment horizontal="center" readingOrder="0"/>
    </xf>
    <xf borderId="0" fillId="8" fontId="20" numFmtId="0" xfId="0" applyAlignment="1" applyFont="1">
      <alignment horizontal="center" readingOrder="0"/>
    </xf>
    <xf borderId="0" fillId="8" fontId="20" numFmtId="0" xfId="0" applyAlignment="1" applyFont="1">
      <alignment horizontal="center"/>
    </xf>
    <xf borderId="0" fillId="8" fontId="2" numFmtId="0" xfId="0" applyFont="1"/>
    <xf borderId="4" fillId="8" fontId="20" numFmtId="0" xfId="0" applyAlignment="1" applyBorder="1" applyFont="1">
      <alignment horizontal="center" vertical="center"/>
    </xf>
    <xf borderId="4" fillId="8" fontId="33" numFmtId="2" xfId="0" applyAlignment="1" applyBorder="1" applyFont="1" applyNumberFormat="1">
      <alignment horizontal="center" vertical="center"/>
    </xf>
    <xf borderId="4" fillId="8" fontId="34" numFmtId="2" xfId="0" applyBorder="1" applyFont="1" applyNumberFormat="1"/>
    <xf borderId="4" fillId="8" fontId="30" numFmtId="2" xfId="0" applyAlignment="1" applyBorder="1" applyFont="1" applyNumberFormat="1">
      <alignment horizontal="center" vertical="center"/>
    </xf>
    <xf borderId="0" fillId="8" fontId="2" numFmtId="2" xfId="0" applyAlignment="1" applyFont="1" applyNumberFormat="1">
      <alignment horizontal="center" readingOrder="0"/>
    </xf>
    <xf borderId="4" fillId="0" fontId="25" numFmtId="0" xfId="0" applyAlignment="1" applyBorder="1" applyFont="1">
      <alignment horizontal="center" readingOrder="0"/>
    </xf>
    <xf borderId="3" fillId="0" fontId="25" numFmtId="0" xfId="0" applyAlignment="1" applyBorder="1" applyFont="1">
      <alignment horizontal="center" readingOrder="0" shrinkToFit="0" wrapText="0"/>
    </xf>
    <xf borderId="4" fillId="0" fontId="25" numFmtId="0" xfId="0" applyAlignment="1" applyBorder="1" applyFont="1">
      <alignment horizontal="center" readingOrder="0" shrinkToFit="0" wrapText="0"/>
    </xf>
    <xf borderId="3" fillId="0" fontId="25" numFmtId="0" xfId="0" applyAlignment="1" applyBorder="1" applyFont="1">
      <alignment horizontal="center" shrinkToFit="0" wrapText="0"/>
    </xf>
    <xf borderId="4" fillId="0" fontId="20" numFmtId="0" xfId="0" applyAlignment="1" applyBorder="1" applyFont="1">
      <alignment horizontal="center" shrinkToFit="0" vertical="center" wrapText="1"/>
    </xf>
    <xf borderId="4" fillId="0" fontId="2" numFmtId="1" xfId="0" applyAlignment="1" applyBorder="1" applyFont="1" applyNumberFormat="1">
      <alignment horizontal="center"/>
    </xf>
    <xf borderId="0" fillId="2" fontId="35" numFmtId="0" xfId="0" applyAlignment="1" applyFont="1">
      <alignment horizontal="center" readingOrder="0" shrinkToFit="0" vertical="bottom" wrapText="0"/>
    </xf>
    <xf borderId="0" fillId="2" fontId="34" numFmtId="0" xfId="0" applyFont="1"/>
    <xf borderId="0" fillId="2" fontId="20" numFmtId="0" xfId="0" applyAlignment="1" applyFont="1">
      <alignment horizontal="center" readingOrder="0" shrinkToFit="0" vertical="bottom" wrapText="0"/>
    </xf>
    <xf borderId="0" fillId="2" fontId="20" numFmtId="0" xfId="0" applyAlignment="1" applyFont="1">
      <alignment horizontal="center" shrinkToFit="0" vertical="center" wrapText="1"/>
    </xf>
    <xf borderId="14" fillId="0" fontId="25" numFmtId="0" xfId="0" applyAlignment="1" applyBorder="1" applyFont="1">
      <alignment horizontal="center" readingOrder="0"/>
    </xf>
    <xf borderId="10" fillId="0" fontId="25" numFmtId="0" xfId="0" applyAlignment="1" applyBorder="1" applyFont="1">
      <alignment horizontal="center" readingOrder="0" vertical="bottom"/>
    </xf>
    <xf borderId="14" fillId="0" fontId="25" numFmtId="0" xfId="0" applyAlignment="1" applyBorder="1" applyFont="1">
      <alignment horizontal="center" readingOrder="0" shrinkToFit="0" wrapText="0"/>
    </xf>
    <xf borderId="10" fillId="0" fontId="25" numFmtId="0" xfId="0" applyAlignment="1" applyBorder="1" applyFont="1">
      <alignment horizontal="center" shrinkToFit="0" wrapText="0"/>
    </xf>
    <xf borderId="10" fillId="0" fontId="25" numFmtId="0" xfId="0" applyAlignment="1" applyBorder="1" applyFont="1">
      <alignment horizontal="center" readingOrder="0" shrinkToFit="0" wrapText="0"/>
    </xf>
    <xf borderId="4" fillId="2" fontId="30" numFmtId="2" xfId="0" applyAlignment="1" applyBorder="1" applyFont="1" applyNumberFormat="1">
      <alignment horizontal="center" readingOrder="0" vertical="center"/>
    </xf>
    <xf borderId="14" fillId="0" fontId="25" numFmtId="0" xfId="0" applyAlignment="1" applyBorder="1" applyFont="1">
      <alignment horizontal="center"/>
    </xf>
    <xf borderId="14" fillId="0" fontId="25" numFmtId="0" xfId="0" applyAlignment="1" applyBorder="1" applyFont="1">
      <alignment horizontal="center" shrinkToFit="0" wrapText="0"/>
    </xf>
    <xf borderId="10" fillId="0" fontId="25" numFmtId="0" xfId="0" applyAlignment="1" applyBorder="1" applyFont="1">
      <alignment horizontal="center" vertical="bottom"/>
    </xf>
    <xf borderId="0" fillId="0" fontId="2" numFmtId="2" xfId="0" applyAlignment="1" applyFont="1" applyNumberFormat="1">
      <alignment horizontal="center"/>
    </xf>
    <xf borderId="10" fillId="0" fontId="36" numFmtId="0" xfId="0" applyBorder="1" applyFont="1"/>
    <xf borderId="0" fillId="2" fontId="2" numFmtId="2" xfId="0" applyAlignment="1" applyFont="1" applyNumberFormat="1">
      <alignment horizontal="center"/>
    </xf>
    <xf borderId="0" fillId="2" fontId="2" numFmtId="0" xfId="0" applyAlignment="1" applyFont="1">
      <alignment horizontal="center" readingOrder="0"/>
    </xf>
    <xf borderId="4" fillId="0" fontId="25" numFmtId="0" xfId="0" applyAlignment="1" applyBorder="1" applyFont="1">
      <alignment horizontal="center"/>
    </xf>
    <xf borderId="0" fillId="2" fontId="28" numFmtId="0" xfId="0" applyAlignment="1" applyFont="1">
      <alignment horizontal="center" vertical="center"/>
    </xf>
    <xf borderId="0" fillId="2" fontId="18" numFmtId="0" xfId="0" applyAlignment="1" applyFont="1">
      <alignment horizontal="center"/>
    </xf>
    <xf borderId="4" fillId="5" fontId="18" numFmtId="0" xfId="0" applyAlignment="1" applyBorder="1" applyFont="1">
      <alignment horizontal="center"/>
    </xf>
    <xf borderId="4" fillId="5" fontId="18" numFmtId="0" xfId="0" applyAlignment="1" applyBorder="1" applyFont="1">
      <alignment horizontal="center" readingOrder="0"/>
    </xf>
    <xf borderId="4" fillId="5" fontId="28" numFmtId="0" xfId="0" applyAlignment="1" applyBorder="1" applyFont="1">
      <alignment horizontal="center" readingOrder="0"/>
    </xf>
    <xf borderId="4" fillId="5" fontId="28" numFmtId="0" xfId="0" applyAlignment="1" applyBorder="1" applyFont="1">
      <alignment horizontal="center"/>
    </xf>
    <xf borderId="4" fillId="9" fontId="18" numFmtId="0" xfId="0" applyAlignment="1" applyBorder="1" applyFill="1" applyFont="1">
      <alignment horizontal="center" readingOrder="0" vertical="center"/>
    </xf>
    <xf borderId="4" fillId="9" fontId="18" numFmtId="0" xfId="0" applyAlignment="1" applyBorder="1" applyFont="1">
      <alignment horizontal="center" vertical="center"/>
    </xf>
    <xf borderId="4" fillId="0" fontId="18" numFmtId="0" xfId="0" applyAlignment="1" applyBorder="1" applyFont="1">
      <alignment horizontal="center" readingOrder="0" shrinkToFit="0" vertical="center" wrapText="0"/>
    </xf>
    <xf borderId="4" fillId="0" fontId="18" numFmtId="0" xfId="0" applyAlignment="1" applyBorder="1" applyFont="1">
      <alignment horizontal="center" shrinkToFit="0" vertical="center" wrapText="0"/>
    </xf>
    <xf borderId="1" fillId="8" fontId="37" numFmtId="0" xfId="0" applyAlignment="1" applyBorder="1" applyFont="1">
      <alignment horizontal="center" shrinkToFit="0" vertical="center" wrapText="1"/>
    </xf>
    <xf borderId="1" fillId="8" fontId="2" numFmtId="0" xfId="0" applyAlignment="1" applyBorder="1" applyFont="1">
      <alignment horizontal="center" shrinkToFit="0" vertical="center" wrapText="1"/>
    </xf>
    <xf borderId="4" fillId="0" fontId="22" numFmtId="0" xfId="0" applyAlignment="1" applyBorder="1" applyFont="1">
      <alignment horizontal="center" readingOrder="0"/>
    </xf>
    <xf borderId="3" fillId="0" fontId="22" numFmtId="0" xfId="0" applyAlignment="1" applyBorder="1" applyFont="1">
      <alignment horizontal="center" readingOrder="0" shrinkToFit="0" wrapText="0"/>
    </xf>
    <xf borderId="3" fillId="0" fontId="22" numFmtId="0" xfId="0" applyAlignment="1" applyBorder="1" applyFont="1">
      <alignment horizontal="center" shrinkToFit="0" wrapText="0"/>
    </xf>
    <xf borderId="0" fillId="2" fontId="35" numFmtId="2" xfId="0" applyAlignment="1" applyFont="1" applyNumberFormat="1">
      <alignment horizontal="center" readingOrder="0" shrinkToFit="0" vertical="bottom" wrapText="0"/>
    </xf>
    <xf borderId="10" fillId="0" fontId="22" numFmtId="0" xfId="0" applyAlignment="1" applyBorder="1" applyFont="1">
      <alignment horizontal="center" readingOrder="0" vertical="bottom"/>
    </xf>
    <xf borderId="10" fillId="0" fontId="22" numFmtId="0" xfId="0" applyAlignment="1" applyBorder="1" applyFont="1">
      <alignment horizontal="center" shrinkToFit="0" wrapText="0"/>
    </xf>
    <xf borderId="14" fillId="0" fontId="22" numFmtId="0" xfId="0" applyAlignment="1" applyBorder="1" applyFont="1">
      <alignment horizontal="center"/>
    </xf>
    <xf borderId="10" fillId="0" fontId="22" numFmtId="0" xfId="0" applyAlignment="1" applyBorder="1" applyFont="1">
      <alignment horizontal="center" vertical="bottom"/>
    </xf>
    <xf borderId="14" fillId="0" fontId="22" numFmtId="0" xfId="0" applyAlignment="1" applyBorder="1" applyFont="1">
      <alignment horizontal="center" shrinkToFit="0" wrapText="0"/>
    </xf>
    <xf borderId="4" fillId="0" fontId="18" numFmtId="0" xfId="0" applyAlignment="1" applyBorder="1" applyFont="1">
      <alignment horizontal="center" readingOrder="0" shrinkToFit="0" vertical="center" wrapText="1"/>
    </xf>
    <xf borderId="4" fillId="0" fontId="18" numFmtId="0" xfId="0" applyAlignment="1" applyBorder="1" applyFont="1">
      <alignment horizontal="center" shrinkToFit="0" vertical="center" wrapText="1"/>
    </xf>
    <xf borderId="4" fillId="0" fontId="22" numFmtId="0" xfId="0" applyAlignment="1" applyBorder="1" applyFont="1">
      <alignment horizontal="center"/>
    </xf>
    <xf borderId="5" fillId="6" fontId="18" numFmtId="0" xfId="0" applyAlignment="1" applyBorder="1" applyFont="1">
      <alignment horizontal="center" readingOrder="0"/>
    </xf>
    <xf borderId="10" fillId="0" fontId="22" numFmtId="0" xfId="0" applyBorder="1" applyFont="1"/>
    <xf borderId="4" fillId="0" fontId="25" numFmtId="0" xfId="0" applyAlignment="1" applyBorder="1" applyFont="1">
      <alignment horizontal="center"/>
    </xf>
    <xf borderId="4" fillId="0" fontId="25" numFmtId="0" xfId="0" applyAlignment="1" applyBorder="1" applyFont="1">
      <alignment horizontal="center" shrinkToFit="0" wrapText="0"/>
    </xf>
    <xf borderId="1" fillId="0" fontId="2" numFmtId="0" xfId="0" applyAlignment="1" applyBorder="1" applyFont="1">
      <alignment horizontal="center" readingOrder="0"/>
    </xf>
    <xf borderId="1" fillId="0" fontId="38" numFmtId="0" xfId="0" applyAlignment="1" applyBorder="1" applyFont="1">
      <alignment horizontal="center" readingOrder="0" vertical="center"/>
    </xf>
    <xf borderId="4" fillId="2" fontId="34" numFmtId="0" xfId="0" applyAlignment="1" applyBorder="1" applyFont="1">
      <alignment horizontal="center"/>
    </xf>
    <xf borderId="4" fillId="0" fontId="2" numFmtId="0" xfId="0" applyAlignment="1" applyBorder="1" applyFont="1">
      <alignment horizontal="center"/>
    </xf>
    <xf borderId="4" fillId="0" fontId="14" numFmtId="0" xfId="0" applyAlignment="1" applyBorder="1" applyFont="1">
      <alignment horizontal="center" shrinkToFit="0" vertical="center" wrapText="1"/>
    </xf>
    <xf borderId="1" fillId="0" fontId="19" numFmtId="0" xfId="0" applyAlignment="1" applyBorder="1" applyFont="1">
      <alignment vertical="center"/>
    </xf>
    <xf borderId="4" fillId="0" fontId="19" numFmtId="0" xfId="0" applyAlignment="1" applyBorder="1" applyFont="1">
      <alignment vertical="center"/>
    </xf>
    <xf borderId="1" fillId="10" fontId="14" numFmtId="0" xfId="0" applyAlignment="1" applyBorder="1" applyFill="1" applyFont="1">
      <alignment horizontal="center" readingOrder="0" vertical="center"/>
    </xf>
    <xf borderId="1" fillId="11" fontId="14" numFmtId="0" xfId="0" applyAlignment="1" applyBorder="1" applyFill="1" applyFont="1">
      <alignment horizontal="center" readingOrder="0" vertical="center"/>
    </xf>
    <xf borderId="1" fillId="12" fontId="14" numFmtId="0" xfId="0" applyAlignment="1" applyBorder="1" applyFill="1" applyFont="1">
      <alignment horizontal="center" readingOrder="0" vertical="center"/>
    </xf>
    <xf borderId="0" fillId="0" fontId="19" numFmtId="0" xfId="0" applyAlignment="1" applyFont="1">
      <alignment vertical="center"/>
    </xf>
    <xf borderId="13" fillId="0" fontId="14" numFmtId="2" xfId="0" applyAlignment="1" applyBorder="1" applyFont="1" applyNumberFormat="1">
      <alignment horizontal="center" readingOrder="0" shrinkToFit="0" vertical="center" wrapText="1"/>
    </xf>
    <xf borderId="13" fillId="0" fontId="14" numFmtId="1" xfId="0" applyAlignment="1" applyBorder="1" applyFont="1" applyNumberFormat="1">
      <alignment horizontal="center" readingOrder="0" shrinkToFit="0" vertical="center" wrapText="1"/>
    </xf>
    <xf borderId="13" fillId="0" fontId="26" numFmtId="0" xfId="0" applyAlignment="1" applyBorder="1" applyFont="1">
      <alignment horizontal="center" readingOrder="0" shrinkToFit="0" vertical="center" wrapText="1"/>
    </xf>
    <xf borderId="4" fillId="2" fontId="24" numFmtId="0" xfId="0" applyAlignment="1" applyBorder="1" applyFont="1">
      <alignment horizontal="center" shrinkToFit="0" vertical="center" wrapText="1"/>
    </xf>
    <xf borderId="4" fillId="2" fontId="39" numFmtId="2" xfId="0" applyAlignment="1" applyBorder="1" applyFont="1" applyNumberFormat="1">
      <alignment horizontal="center" vertical="center"/>
    </xf>
    <xf borderId="4" fillId="0" fontId="19" numFmtId="2" xfId="0" applyAlignment="1" applyBorder="1" applyFont="1" applyNumberFormat="1">
      <alignment horizontal="center" vertical="center"/>
    </xf>
    <xf borderId="4" fillId="0" fontId="19" numFmtId="1" xfId="0" applyAlignment="1" applyBorder="1" applyFont="1" applyNumberFormat="1">
      <alignment horizontal="center" vertical="center"/>
    </xf>
    <xf borderId="1" fillId="0" fontId="26" numFmtId="0" xfId="0" applyAlignment="1" applyBorder="1" applyFont="1">
      <alignment horizontal="center" readingOrder="0"/>
    </xf>
    <xf borderId="1" fillId="0" fontId="2" numFmtId="0" xfId="0" applyAlignment="1" applyBorder="1" applyFont="1">
      <alignment horizontal="center"/>
    </xf>
    <xf borderId="4" fillId="0" fontId="2" numFmtId="0" xfId="0" applyAlignment="1" applyBorder="1" applyFont="1">
      <alignment horizontal="center" readingOrder="0"/>
    </xf>
    <xf borderId="1" fillId="2" fontId="28" numFmtId="0" xfId="0" applyAlignment="1" applyBorder="1" applyFont="1">
      <alignment horizontal="left" shrinkToFit="0" vertical="center" wrapText="0"/>
    </xf>
    <xf borderId="1" fillId="4" fontId="18" numFmtId="0" xfId="0" applyAlignment="1" applyBorder="1" applyFont="1">
      <alignment horizontal="center" shrinkToFit="0" vertical="center" wrapText="0"/>
    </xf>
    <xf borderId="1" fillId="0" fontId="33" numFmtId="0" xfId="0" applyAlignment="1" applyBorder="1" applyFont="1">
      <alignment horizontal="center" readingOrder="0"/>
    </xf>
    <xf borderId="4" fillId="0" fontId="33" numFmtId="0" xfId="0" applyAlignment="1" applyBorder="1" applyFont="1">
      <alignment horizontal="center" readingOrder="0"/>
    </xf>
    <xf borderId="4" fillId="0" fontId="33" numFmtId="2" xfId="0" applyAlignment="1" applyBorder="1" applyFont="1" applyNumberFormat="1">
      <alignment horizontal="center"/>
    </xf>
    <xf borderId="4" fillId="2" fontId="30" numFmtId="2" xfId="0" applyAlignment="1" applyBorder="1" applyFont="1" applyNumberFormat="1">
      <alignment horizontal="center"/>
    </xf>
    <xf borderId="13" fillId="4" fontId="20" numFmtId="0" xfId="0" applyAlignment="1" applyBorder="1" applyFont="1">
      <alignment horizontal="center" readingOrder="0" shrinkToFit="0" vertical="center" wrapText="1"/>
    </xf>
    <xf borderId="4" fillId="2" fontId="33" numFmtId="2" xfId="0" applyAlignment="1" applyBorder="1" applyFont="1" applyNumberFormat="1">
      <alignment horizontal="center"/>
    </xf>
    <xf borderId="0" fillId="2" fontId="34" numFmtId="0" xfId="0" applyFont="1"/>
    <xf borderId="4" fillId="0" fontId="2" numFmtId="0" xfId="0" applyBorder="1" applyFont="1"/>
    <xf borderId="4" fillId="5" fontId="33" numFmtId="2" xfId="0" applyAlignment="1" applyBorder="1" applyFont="1" applyNumberFormat="1">
      <alignment horizontal="center"/>
    </xf>
    <xf borderId="13" fillId="0" fontId="33" numFmtId="2" xfId="0" applyAlignment="1" applyBorder="1" applyFont="1" applyNumberFormat="1">
      <alignment horizontal="center"/>
    </xf>
    <xf borderId="4" fillId="7" fontId="20" numFmtId="0" xfId="0" applyAlignment="1" applyBorder="1" applyFont="1">
      <alignment horizontal="center" readingOrder="0" shrinkToFit="0" vertical="center" wrapText="1"/>
    </xf>
    <xf borderId="1" fillId="0" fontId="20" numFmtId="0" xfId="0" applyAlignment="1" applyBorder="1" applyFont="1">
      <alignment horizontal="center" vertical="center"/>
    </xf>
    <xf borderId="0" fillId="8" fontId="21" numFmtId="0" xfId="0" applyAlignment="1" applyFont="1">
      <alignment horizontal="center" readingOrder="0"/>
    </xf>
    <xf borderId="4" fillId="8" fontId="20" numFmtId="0" xfId="0" applyAlignment="1" applyBorder="1" applyFont="1">
      <alignment horizontal="center" readingOrder="0" vertical="center"/>
    </xf>
    <xf borderId="1" fillId="8" fontId="20" numFmtId="0" xfId="0" applyAlignment="1" applyBorder="1" applyFont="1">
      <alignment horizontal="center" vertical="center"/>
    </xf>
    <xf borderId="4" fillId="8" fontId="33" numFmtId="0" xfId="0" applyAlignment="1" applyBorder="1" applyFont="1">
      <alignment horizontal="center" readingOrder="0"/>
    </xf>
    <xf borderId="0" fillId="2" fontId="2" numFmtId="0" xfId="0" applyAlignment="1" applyFont="1">
      <alignment readingOrder="0"/>
    </xf>
    <xf borderId="9" fillId="0" fontId="35" numFmtId="0" xfId="0" applyAlignment="1" applyBorder="1" applyFont="1">
      <alignment horizontal="center"/>
    </xf>
    <xf borderId="9" fillId="0" fontId="25" numFmtId="0" xfId="0" applyAlignment="1" applyBorder="1" applyFont="1">
      <alignment horizontal="center"/>
    </xf>
    <xf borderId="4" fillId="0" fontId="35" numFmtId="0" xfId="0" applyAlignment="1" applyBorder="1" applyFont="1">
      <alignment horizontal="center" shrinkToFit="0" wrapText="0"/>
    </xf>
    <xf borderId="3" fillId="0" fontId="35" numFmtId="0" xfId="0" applyAlignment="1" applyBorder="1" applyFont="1">
      <alignment horizontal="center" shrinkToFit="0" wrapText="0"/>
    </xf>
    <xf borderId="4" fillId="0" fontId="2" numFmtId="0" xfId="0" applyAlignment="1" applyBorder="1" applyFont="1">
      <alignment readingOrder="0"/>
    </xf>
    <xf borderId="4" fillId="0" fontId="35" numFmtId="0" xfId="0" applyAlignment="1" applyBorder="1" applyFont="1">
      <alignment horizontal="center"/>
    </xf>
    <xf borderId="3" fillId="0" fontId="35" numFmtId="0" xfId="0" applyAlignment="1" applyBorder="1" applyFont="1">
      <alignment horizontal="center"/>
    </xf>
    <xf borderId="0" fillId="0" fontId="21" numFmtId="0" xfId="0" applyAlignment="1" applyFont="1">
      <alignment horizontal="center"/>
    </xf>
    <xf borderId="14" fillId="0" fontId="35" numFmtId="0" xfId="0" applyAlignment="1" applyBorder="1" applyFont="1">
      <alignment horizontal="center" shrinkToFit="0" wrapText="0"/>
    </xf>
    <xf borderId="10" fillId="0" fontId="35" numFmtId="0" xfId="0" applyAlignment="1" applyBorder="1" applyFont="1">
      <alignment horizontal="center" shrinkToFit="0" wrapText="0"/>
    </xf>
    <xf borderId="14" fillId="0" fontId="35" numFmtId="0" xfId="0" applyAlignment="1" applyBorder="1" applyFont="1">
      <alignment horizontal="center"/>
    </xf>
    <xf borderId="10" fillId="0" fontId="35" numFmtId="0" xfId="0" applyAlignment="1" applyBorder="1" applyFont="1">
      <alignment horizontal="center"/>
    </xf>
    <xf borderId="10" fillId="0" fontId="35" numFmtId="0" xfId="0" applyAlignment="1" applyBorder="1" applyFont="1">
      <alignment horizontal="center"/>
    </xf>
    <xf borderId="10" fillId="0" fontId="25" numFmtId="0" xfId="0" applyAlignment="1" applyBorder="1" applyFont="1">
      <alignment horizontal="center" shrinkToFit="0" wrapText="0"/>
    </xf>
    <xf borderId="0" fillId="2" fontId="34" numFmtId="2" xfId="0" applyFont="1" applyNumberFormat="1"/>
    <xf borderId="14" fillId="0" fontId="35" numFmtId="0" xfId="0" applyAlignment="1" applyBorder="1" applyFont="1">
      <alignment horizontal="center"/>
    </xf>
    <xf borderId="0" fillId="2" fontId="33" numFmtId="0" xfId="0" applyAlignment="1" applyFont="1">
      <alignment horizontal="center" readingOrder="0"/>
    </xf>
    <xf borderId="0" fillId="2" fontId="30" numFmtId="2" xfId="0" applyAlignment="1" applyFont="1" applyNumberFormat="1">
      <alignment horizontal="center"/>
    </xf>
    <xf borderId="0" fillId="2" fontId="33" numFmtId="2" xfId="0" applyAlignment="1" applyFont="1" applyNumberFormat="1">
      <alignment horizontal="center"/>
    </xf>
    <xf borderId="4" fillId="0" fontId="25" numFmtId="0" xfId="0" applyAlignment="1" applyBorder="1" applyFont="1">
      <alignment horizontal="center" readingOrder="0" shrinkToFit="0" vertical="bottom" wrapText="0"/>
    </xf>
    <xf borderId="4" fillId="0" fontId="25" numFmtId="0" xfId="0" applyAlignment="1" applyBorder="1" applyFont="1">
      <alignment horizontal="center" shrinkToFit="0" vertical="bottom" wrapText="0"/>
    </xf>
    <xf borderId="4" fillId="0" fontId="25" numFmtId="0" xfId="0" applyAlignment="1" applyBorder="1" applyFont="1">
      <alignment horizontal="center" vertical="bottom"/>
    </xf>
    <xf borderId="0" fillId="0" fontId="35" numFmtId="0" xfId="0" applyAlignment="1" applyFont="1">
      <alignment horizontal="center" shrinkToFit="0" vertical="bottom" wrapText="0"/>
    </xf>
    <xf borderId="0" fillId="0" fontId="35" numFmtId="0" xfId="0" applyAlignment="1" applyFont="1">
      <alignment horizontal="center" shrinkToFit="0" wrapText="0"/>
    </xf>
    <xf borderId="0" fillId="0" fontId="20" numFmtId="0" xfId="0" applyAlignment="1" applyFont="1">
      <alignment horizontal="center" shrinkToFit="0" vertical="center" wrapText="1"/>
    </xf>
    <xf borderId="4" fillId="0" fontId="40" numFmtId="0" xfId="0" applyAlignment="1" applyBorder="1" applyFont="1">
      <alignment horizontal="center"/>
    </xf>
    <xf borderId="3" fillId="0" fontId="40" numFmtId="0" xfId="0" applyAlignment="1" applyBorder="1" applyFont="1">
      <alignment horizontal="center" readingOrder="0"/>
    </xf>
    <xf borderId="3" fillId="0" fontId="40" numFmtId="0" xfId="0" applyAlignment="1" applyBorder="1" applyFont="1">
      <alignment horizontal="center"/>
    </xf>
    <xf borderId="14" fillId="0" fontId="40" numFmtId="0" xfId="0" applyAlignment="1" applyBorder="1" applyFont="1">
      <alignment horizontal="center"/>
    </xf>
    <xf borderId="10" fillId="0" fontId="40" numFmtId="0" xfId="0" applyAlignment="1" applyBorder="1" applyFont="1">
      <alignment horizontal="center" readingOrder="0"/>
    </xf>
    <xf borderId="10" fillId="0" fontId="40" numFmtId="0" xfId="0" applyAlignment="1" applyBorder="1" applyFont="1">
      <alignment horizontal="center"/>
    </xf>
    <xf borderId="12" fillId="0" fontId="40" numFmtId="0" xfId="0" applyAlignment="1" applyBorder="1" applyFont="1">
      <alignment vertical="bottom"/>
    </xf>
    <xf borderId="10" fillId="5" fontId="40" numFmtId="0" xfId="0" applyAlignment="1" applyBorder="1" applyFont="1">
      <alignment horizontal="center" vertical="bottom"/>
    </xf>
    <xf borderId="10" fillId="5" fontId="40" numFmtId="0" xfId="0" applyAlignment="1" applyBorder="1" applyFont="1">
      <alignment horizontal="center" vertical="bottom"/>
    </xf>
    <xf borderId="0" fillId="0" fontId="40" numFmtId="0" xfId="0" applyAlignment="1" applyFont="1">
      <alignment vertical="bottom"/>
    </xf>
    <xf borderId="0" fillId="0" fontId="40" numFmtId="0" xfId="0" applyAlignment="1" applyFont="1">
      <alignment horizontal="center"/>
    </xf>
    <xf borderId="0" fillId="0" fontId="40" numFmtId="0" xfId="0" applyAlignment="1" applyFont="1">
      <alignment vertical="bottom"/>
    </xf>
    <xf borderId="0" fillId="2" fontId="40" numFmtId="0" xfId="0" applyAlignment="1" applyFont="1">
      <alignment horizontal="center"/>
    </xf>
    <xf borderId="0" fillId="2" fontId="40" numFmtId="0" xfId="0" applyAlignment="1" applyFont="1">
      <alignment horizontal="center" vertical="bottom"/>
    </xf>
    <xf borderId="0" fillId="0" fontId="41" numFmtId="0" xfId="0" applyAlignment="1" applyFont="1">
      <alignment vertical="bottom"/>
    </xf>
    <xf borderId="0" fillId="0" fontId="25" numFmtId="0" xfId="0" applyAlignment="1" applyFont="1">
      <alignment horizontal="center" readingOrder="0"/>
    </xf>
    <xf borderId="0" fillId="0" fontId="22" numFmtId="0" xfId="0" applyAlignment="1" applyFont="1">
      <alignment horizontal="center" readingOrder="0"/>
    </xf>
    <xf borderId="0" fillId="0" fontId="22" numFmtId="0" xfId="0" applyAlignment="1" applyFont="1">
      <alignment horizontal="center"/>
    </xf>
    <xf borderId="0" fillId="2" fontId="28" numFmtId="0" xfId="0" applyAlignment="1" applyFont="1">
      <alignment horizontal="center" readingOrder="0"/>
    </xf>
    <xf borderId="4" fillId="7" fontId="20" numFmtId="0" xfId="0" applyAlignment="1" applyBorder="1" applyFont="1">
      <alignment horizontal="center" readingOrder="0" vertical="bottom"/>
    </xf>
    <xf borderId="14" fillId="7" fontId="20" numFmtId="0" xfId="0" applyAlignment="1" applyBorder="1" applyFont="1">
      <alignment horizontal="center" readingOrder="0" vertical="bottom"/>
    </xf>
    <xf borderId="13" fillId="0" fontId="20" numFmtId="0" xfId="0" applyAlignment="1" applyBorder="1" applyFont="1">
      <alignment horizontal="center" readingOrder="0" vertical="center"/>
    </xf>
    <xf borderId="13" fillId="0" fontId="20" numFmtId="0" xfId="0" applyAlignment="1" applyBorder="1" applyFont="1">
      <alignment horizontal="center" vertical="center"/>
    </xf>
    <xf borderId="13" fillId="5" fontId="33" numFmtId="2" xfId="0" applyAlignment="1" applyBorder="1" applyFont="1" applyNumberFormat="1">
      <alignment horizontal="center"/>
    </xf>
    <xf borderId="5" fillId="0" fontId="20" numFmtId="0" xfId="0" applyAlignment="1" applyBorder="1" applyFont="1">
      <alignment horizontal="center" vertical="center"/>
    </xf>
    <xf borderId="14" fillId="8" fontId="20" numFmtId="0" xfId="0" applyAlignment="1" applyBorder="1" applyFont="1">
      <alignment horizontal="center" readingOrder="0" vertical="bottom"/>
    </xf>
    <xf borderId="0" fillId="8" fontId="21" numFmtId="0" xfId="0" applyAlignment="1" applyFont="1">
      <alignment horizontal="center"/>
    </xf>
    <xf borderId="13" fillId="8" fontId="20" numFmtId="0" xfId="0" applyAlignment="1" applyBorder="1" applyFont="1">
      <alignment horizontal="center" readingOrder="0" vertical="center"/>
    </xf>
    <xf borderId="5" fillId="8" fontId="20" numFmtId="0" xfId="0" applyAlignment="1" applyBorder="1" applyFont="1">
      <alignment horizontal="center" vertical="center"/>
    </xf>
    <xf borderId="6" fillId="0" fontId="20" numFmtId="0" xfId="0" applyAlignment="1" applyBorder="1" applyFont="1">
      <alignment horizontal="center" readingOrder="0" vertical="center"/>
    </xf>
    <xf borderId="6" fillId="0" fontId="20" numFmtId="0" xfId="0" applyAlignment="1" applyBorder="1" applyFont="1">
      <alignment horizontal="center" vertical="center"/>
    </xf>
    <xf borderId="1" fillId="11" fontId="18" numFmtId="0" xfId="0" applyAlignment="1" applyBorder="1" applyFont="1">
      <alignment horizontal="center" readingOrder="0"/>
    </xf>
    <xf borderId="0" fillId="0" fontId="20" numFmtId="0" xfId="0" applyAlignment="1" applyFont="1">
      <alignment horizontal="center" vertical="center"/>
    </xf>
    <xf borderId="4" fillId="0" fontId="35" numFmtId="0" xfId="0" applyAlignment="1" applyBorder="1" applyFont="1">
      <alignment horizontal="center" vertical="bottom"/>
    </xf>
    <xf borderId="3" fillId="0" fontId="35" numFmtId="0" xfId="0" applyAlignment="1" applyBorder="1" applyFont="1">
      <alignment horizontal="center" vertical="bottom"/>
    </xf>
    <xf borderId="3" fillId="0" fontId="40" numFmtId="0" xfId="0" applyAlignment="1" applyBorder="1" applyFont="1">
      <alignment vertical="bottom"/>
    </xf>
    <xf borderId="14" fillId="0" fontId="35" numFmtId="0" xfId="0" applyAlignment="1" applyBorder="1" applyFont="1">
      <alignment horizontal="center" vertical="bottom"/>
    </xf>
    <xf borderId="10" fillId="0" fontId="35" numFmtId="0" xfId="0" applyAlignment="1" applyBorder="1" applyFont="1">
      <alignment horizontal="center" vertical="bottom"/>
    </xf>
    <xf borderId="10" fillId="0" fontId="40" numFmtId="0" xfId="0" applyAlignment="1" applyBorder="1" applyFont="1">
      <alignment vertical="bottom"/>
    </xf>
    <xf borderId="0" fillId="2" fontId="42" numFmtId="0" xfId="0" applyAlignment="1" applyFont="1">
      <alignment horizontal="center" readingOrder="0" shrinkToFit="0" vertical="bottom" wrapText="0"/>
    </xf>
    <xf borderId="14" fillId="0" fontId="35" numFmtId="0" xfId="0" applyAlignment="1" applyBorder="1" applyFont="1">
      <alignment horizontal="center" vertical="bottom"/>
    </xf>
    <xf borderId="4" fillId="2" fontId="33" numFmtId="2" xfId="0" applyAlignment="1" applyBorder="1" applyFont="1" applyNumberFormat="1">
      <alignment horizontal="center" readingOrder="0"/>
    </xf>
    <xf borderId="14" fillId="0" fontId="40" numFmtId="0" xfId="0" applyAlignment="1" applyBorder="1" applyFont="1">
      <alignment vertical="bottom"/>
    </xf>
    <xf borderId="0" fillId="4" fontId="18" numFmtId="0" xfId="0" applyAlignment="1" applyFont="1">
      <alignment horizontal="center" readingOrder="0" shrinkToFit="0" vertical="center" wrapText="1"/>
    </xf>
    <xf borderId="4" fillId="4" fontId="18" numFmtId="0" xfId="0" applyAlignment="1" applyBorder="1" applyFont="1">
      <alignment horizontal="center" readingOrder="0" vertical="center"/>
    </xf>
    <xf borderId="1" fillId="0" fontId="40" numFmtId="0" xfId="0" applyAlignment="1" applyBorder="1" applyFont="1">
      <alignment horizontal="center" shrinkToFit="0" wrapText="1"/>
    </xf>
    <xf borderId="14" fillId="0" fontId="40" numFmtId="0" xfId="0" applyAlignment="1" applyBorder="1" applyFont="1">
      <alignment horizontal="center" shrinkToFit="0" wrapText="1"/>
    </xf>
    <xf borderId="10" fillId="0" fontId="40" numFmtId="0" xfId="0" applyAlignment="1" applyBorder="1" applyFont="1">
      <alignment horizontal="center" shrinkToFit="0" wrapText="1"/>
    </xf>
    <xf borderId="4" fillId="13" fontId="18" numFmtId="0" xfId="0" applyAlignment="1" applyBorder="1" applyFill="1" applyFont="1">
      <alignment horizontal="center" readingOrder="0" shrinkToFit="0" vertical="center" wrapText="1"/>
    </xf>
    <xf borderId="4" fillId="0" fontId="40" numFmtId="0" xfId="0" applyAlignment="1" applyBorder="1" applyFont="1">
      <alignment horizontal="center" shrinkToFit="0" vertical="center" wrapText="1"/>
    </xf>
    <xf borderId="4" fillId="0" fontId="2" numFmtId="0" xfId="0" applyAlignment="1" applyBorder="1" applyFont="1">
      <alignment horizontal="center" shrinkToFit="0" vertical="center" wrapText="1"/>
    </xf>
    <xf borderId="14" fillId="0" fontId="40" numFmtId="0" xfId="0" applyAlignment="1" applyBorder="1" applyFont="1">
      <alignment vertical="bottom"/>
    </xf>
    <xf borderId="4" fillId="0" fontId="2" numFmtId="0" xfId="0" applyAlignment="1" applyBorder="1" applyFont="1">
      <alignment horizontal="center" readingOrder="0" shrinkToFit="0" vertical="center" wrapText="1"/>
    </xf>
    <xf borderId="14" fillId="5" fontId="40" numFmtId="0" xfId="0" applyAlignment="1" applyBorder="1" applyFont="1">
      <alignment vertical="bottom"/>
    </xf>
    <xf borderId="10" fillId="5" fontId="40" numFmtId="0" xfId="0" applyAlignment="1" applyBorder="1" applyFont="1">
      <alignment vertical="bottom"/>
    </xf>
    <xf borderId="9" fillId="2" fontId="40" numFmtId="0" xfId="0" applyAlignment="1" applyBorder="1" applyFont="1">
      <alignment vertical="bottom"/>
    </xf>
    <xf borderId="8" fillId="0" fontId="40" numFmtId="0" xfId="0" applyAlignment="1" applyBorder="1" applyFont="1">
      <alignment horizontal="center" shrinkToFit="0" wrapText="1"/>
    </xf>
    <xf borderId="1" fillId="9" fontId="18" numFmtId="0" xfId="0" applyAlignment="1" applyBorder="1" applyFont="1">
      <alignment horizontal="center" shrinkToFit="0" wrapText="1"/>
    </xf>
    <xf borderId="8" fillId="0" fontId="18" numFmtId="0" xfId="0" applyAlignment="1" applyBorder="1" applyFont="1">
      <alignment vertical="bottom"/>
    </xf>
    <xf borderId="10" fillId="0" fontId="18" numFmtId="0" xfId="0" applyAlignment="1" applyBorder="1" applyFont="1">
      <alignment vertical="bottom"/>
    </xf>
    <xf borderId="14" fillId="0" fontId="18" numFmtId="0" xfId="0" applyAlignment="1" applyBorder="1" applyFont="1">
      <alignment horizontal="center" shrinkToFit="0" wrapText="1"/>
    </xf>
    <xf borderId="10" fillId="0" fontId="18" numFmtId="2" xfId="0" applyAlignment="1" applyBorder="1" applyFont="1" applyNumberFormat="1">
      <alignment horizontal="center" shrinkToFit="0" wrapText="1"/>
    </xf>
    <xf borderId="14" fillId="2" fontId="40" numFmtId="0" xfId="0" applyAlignment="1" applyBorder="1" applyFont="1">
      <alignment vertical="bottom"/>
    </xf>
    <xf borderId="9" fillId="2" fontId="41" numFmtId="0" xfId="0" applyAlignment="1" applyBorder="1" applyFont="1">
      <alignment vertical="bottom"/>
    </xf>
    <xf borderId="10" fillId="5" fontId="40" numFmtId="2" xfId="0" applyAlignment="1" applyBorder="1" applyFont="1" applyNumberFormat="1">
      <alignment vertical="bottom"/>
    </xf>
    <xf borderId="4" fillId="2" fontId="34" numFmtId="0" xfId="0" applyAlignment="1" applyBorder="1" applyFont="1">
      <alignment horizontal="center" readingOrder="0" shrinkToFit="0" vertical="center" wrapText="1"/>
    </xf>
    <xf borderId="4" fillId="0" fontId="21" numFmtId="0" xfId="0" applyAlignment="1" applyBorder="1" applyFont="1">
      <alignment horizontal="center" readingOrder="0" shrinkToFit="0" vertical="center" wrapText="1"/>
    </xf>
    <xf borderId="4" fillId="5" fontId="40" numFmtId="0" xfId="0" applyAlignment="1" applyBorder="1" applyFont="1">
      <alignment horizontal="center" shrinkToFit="0" vertical="center" wrapText="1"/>
    </xf>
    <xf borderId="4" fillId="6" fontId="40" numFmtId="0" xfId="0" applyAlignment="1" applyBorder="1" applyFont="1">
      <alignment horizontal="center" shrinkToFit="0" vertical="center" wrapText="1"/>
    </xf>
    <xf borderId="14" fillId="5" fontId="40" numFmtId="0" xfId="0" applyAlignment="1" applyBorder="1" applyFont="1">
      <alignment horizontal="center" shrinkToFit="0" vertical="center" wrapText="1"/>
    </xf>
    <xf borderId="14" fillId="6" fontId="40" numFmtId="0" xfId="0" applyAlignment="1" applyBorder="1" applyFont="1">
      <alignment horizontal="center" shrinkToFit="0" vertical="center" wrapText="1"/>
    </xf>
    <xf borderId="14" fillId="6" fontId="40" numFmtId="2" xfId="0" applyAlignment="1" applyBorder="1" applyFont="1" applyNumberFormat="1">
      <alignment horizontal="center" shrinkToFit="0" vertical="center" wrapText="1"/>
    </xf>
  </cellXfs>
  <cellStyles count="1">
    <cellStyle xfId="0" name="Normal" builtinId="0"/>
  </cellStyles>
  <dxfs count="5">
    <dxf>
      <font/>
      <fill>
        <patternFill patternType="solid">
          <fgColor rgb="FF00FF00"/>
          <bgColor rgb="FF00FF00"/>
        </patternFill>
      </fill>
      <border/>
    </dxf>
    <dxf>
      <font/>
      <fill>
        <patternFill patternType="solid">
          <fgColor rgb="FFFF0000"/>
          <bgColor rgb="FFFF0000"/>
        </patternFill>
      </fill>
      <border/>
    </dxf>
    <dxf>
      <font/>
      <fill>
        <patternFill patternType="solid">
          <fgColor rgb="FFB7E1CD"/>
          <bgColor rgb="FFB7E1CD"/>
        </patternFill>
      </fill>
      <border/>
    </dxf>
    <dxf>
      <font/>
      <fill>
        <patternFill patternType="solid">
          <fgColor rgb="FFFFF2CC"/>
          <bgColor rgb="FFFFF2CC"/>
        </patternFill>
      </fill>
      <border/>
    </dxf>
    <dxf>
      <font/>
      <fill>
        <patternFill patternType="solid">
          <fgColor rgb="FFE06666"/>
          <bgColor rgb="FFE06666"/>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6" Type="http://schemas.openxmlformats.org/officeDocument/2006/relationships/worksheet" Target="worksheets/sheet4.xml"/><Relationship Id="rId18" Type="http://schemas.openxmlformats.org/officeDocument/2006/relationships/worksheet" Target="worksheets/sheet16.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28675" cy="2476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28675" cy="2476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19250" cy="48577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9900"/>
    <outlinePr summaryBelow="0" summaryRight="0"/>
  </sheetPr>
  <sheetViews>
    <sheetView workbookViewId="0"/>
  </sheetViews>
  <sheetFormatPr customHeight="1" defaultColWidth="12.63" defaultRowHeight="15.75"/>
  <cols>
    <col customWidth="1" min="1" max="1" width="10.88"/>
    <col customWidth="1" min="8" max="8" width="46.13"/>
    <col hidden="1" min="9" max="26" width="12.63"/>
  </cols>
  <sheetData>
    <row r="1" ht="45.0" customHeight="1">
      <c r="A1" s="1"/>
    </row>
    <row r="2">
      <c r="A2" s="2" t="s">
        <v>0</v>
      </c>
      <c r="B2" s="3"/>
      <c r="C2" s="3"/>
      <c r="D2" s="3"/>
      <c r="E2" s="3"/>
      <c r="F2" s="3"/>
      <c r="G2" s="3"/>
      <c r="H2" s="4"/>
    </row>
    <row r="3">
      <c r="A3" s="5"/>
      <c r="B3" s="3"/>
      <c r="C3" s="3"/>
      <c r="D3" s="3"/>
      <c r="E3" s="3"/>
      <c r="F3" s="3"/>
      <c r="G3" s="3"/>
      <c r="H3" s="4"/>
    </row>
    <row r="4">
      <c r="A4" s="6" t="s">
        <v>1</v>
      </c>
      <c r="B4" s="3"/>
      <c r="C4" s="3"/>
      <c r="D4" s="3"/>
      <c r="E4" s="3"/>
      <c r="F4" s="3"/>
      <c r="G4" s="3"/>
      <c r="H4" s="4"/>
    </row>
    <row r="5">
      <c r="A5" s="7" t="s">
        <v>2</v>
      </c>
      <c r="B5" s="8" t="s">
        <v>3</v>
      </c>
      <c r="C5" s="3"/>
      <c r="D5" s="3"/>
      <c r="E5" s="3"/>
      <c r="F5" s="3"/>
      <c r="G5" s="3"/>
      <c r="H5" s="4"/>
    </row>
    <row r="6">
      <c r="A6" s="7" t="s">
        <v>4</v>
      </c>
      <c r="B6" s="9" t="s">
        <v>5</v>
      </c>
      <c r="C6" s="3"/>
      <c r="D6" s="3"/>
      <c r="E6" s="3"/>
      <c r="F6" s="3"/>
      <c r="G6" s="3"/>
      <c r="H6" s="4"/>
    </row>
    <row r="7">
      <c r="A7" s="7" t="s">
        <v>6</v>
      </c>
      <c r="B7" s="9" t="s">
        <v>7</v>
      </c>
      <c r="C7" s="3"/>
      <c r="D7" s="3"/>
      <c r="E7" s="3"/>
      <c r="F7" s="3"/>
      <c r="G7" s="3"/>
      <c r="H7" s="4"/>
    </row>
    <row r="8">
      <c r="A8" s="7" t="s">
        <v>8</v>
      </c>
      <c r="B8" s="8" t="s">
        <v>9</v>
      </c>
      <c r="C8" s="3"/>
      <c r="D8" s="3"/>
      <c r="E8" s="3"/>
      <c r="F8" s="3"/>
      <c r="G8" s="3"/>
      <c r="H8" s="4"/>
    </row>
    <row r="9">
      <c r="A9" s="7" t="s">
        <v>10</v>
      </c>
      <c r="B9" s="9" t="s">
        <v>11</v>
      </c>
      <c r="C9" s="3"/>
      <c r="D9" s="3"/>
      <c r="E9" s="3"/>
      <c r="F9" s="3"/>
      <c r="G9" s="3"/>
      <c r="H9" s="4"/>
    </row>
    <row r="10">
      <c r="A10" s="7" t="s">
        <v>12</v>
      </c>
      <c r="B10" s="8" t="s">
        <v>13</v>
      </c>
      <c r="C10" s="3"/>
      <c r="D10" s="3"/>
      <c r="E10" s="3"/>
      <c r="F10" s="3"/>
      <c r="G10" s="3"/>
      <c r="H10" s="4"/>
    </row>
    <row r="11">
      <c r="A11" s="7" t="s">
        <v>14</v>
      </c>
      <c r="B11" s="10" t="s">
        <v>15</v>
      </c>
      <c r="C11" s="3"/>
      <c r="D11" s="3"/>
      <c r="E11" s="3"/>
      <c r="F11" s="3"/>
      <c r="G11" s="3"/>
      <c r="H11" s="4"/>
    </row>
    <row r="12">
      <c r="A12" s="7" t="s">
        <v>16</v>
      </c>
      <c r="B12" s="8" t="s">
        <v>17</v>
      </c>
      <c r="C12" s="3"/>
      <c r="D12" s="3"/>
      <c r="E12" s="3"/>
      <c r="F12" s="3"/>
      <c r="G12" s="3"/>
      <c r="H12" s="4"/>
    </row>
    <row r="13">
      <c r="A13" s="7" t="s">
        <v>18</v>
      </c>
      <c r="B13" s="10" t="s">
        <v>19</v>
      </c>
      <c r="C13" s="3"/>
      <c r="D13" s="3"/>
      <c r="E13" s="3"/>
      <c r="F13" s="3"/>
      <c r="G13" s="3"/>
      <c r="H13" s="4"/>
    </row>
    <row r="14">
      <c r="A14" s="7" t="s">
        <v>20</v>
      </c>
      <c r="B14" s="11" t="s">
        <v>21</v>
      </c>
      <c r="C14" s="3"/>
      <c r="D14" s="3"/>
      <c r="E14" s="3"/>
      <c r="F14" s="3"/>
      <c r="G14" s="3"/>
      <c r="H14" s="4"/>
    </row>
    <row r="15">
      <c r="A15" s="12" t="s">
        <v>22</v>
      </c>
      <c r="B15" s="13" t="s">
        <v>23</v>
      </c>
      <c r="C15" s="3"/>
      <c r="D15" s="3"/>
      <c r="E15" s="3"/>
      <c r="F15" s="3"/>
      <c r="G15" s="3"/>
      <c r="H15" s="4"/>
    </row>
    <row r="16">
      <c r="A16" s="14"/>
      <c r="B16" s="3"/>
      <c r="C16" s="3"/>
      <c r="D16" s="3"/>
      <c r="E16" s="3"/>
      <c r="F16" s="3"/>
      <c r="G16" s="3"/>
      <c r="H16" s="4"/>
    </row>
    <row r="17">
      <c r="A17" s="15" t="s">
        <v>24</v>
      </c>
      <c r="B17" s="3"/>
      <c r="C17" s="3"/>
      <c r="D17" s="3"/>
      <c r="E17" s="3"/>
      <c r="F17" s="3"/>
      <c r="G17" s="3"/>
      <c r="H17" s="4"/>
    </row>
    <row r="18">
      <c r="A18" s="16" t="s">
        <v>2</v>
      </c>
      <c r="B18" s="17" t="s">
        <v>25</v>
      </c>
      <c r="C18" s="3"/>
      <c r="D18" s="3"/>
      <c r="E18" s="3"/>
      <c r="F18" s="3"/>
      <c r="G18" s="3"/>
      <c r="H18" s="4"/>
    </row>
    <row r="19">
      <c r="A19" s="16" t="s">
        <v>4</v>
      </c>
      <c r="B19" s="17" t="s">
        <v>26</v>
      </c>
      <c r="C19" s="3"/>
      <c r="D19" s="3"/>
      <c r="E19" s="3"/>
      <c r="F19" s="3"/>
      <c r="G19" s="3"/>
      <c r="H19" s="4"/>
    </row>
    <row r="20">
      <c r="A20" s="16" t="s">
        <v>27</v>
      </c>
      <c r="B20" s="18" t="s">
        <v>28</v>
      </c>
      <c r="C20" s="3"/>
      <c r="D20" s="3"/>
      <c r="E20" s="3"/>
      <c r="F20" s="3"/>
      <c r="G20" s="3"/>
      <c r="H20" s="4"/>
    </row>
    <row r="21">
      <c r="A21" s="16" t="s">
        <v>8</v>
      </c>
      <c r="B21" s="17" t="s">
        <v>29</v>
      </c>
      <c r="C21" s="3"/>
      <c r="D21" s="3"/>
      <c r="E21" s="3"/>
      <c r="F21" s="3"/>
      <c r="G21" s="3"/>
      <c r="H21" s="4"/>
    </row>
    <row r="22">
      <c r="A22" s="7" t="s">
        <v>30</v>
      </c>
      <c r="B22" s="8" t="s">
        <v>31</v>
      </c>
      <c r="C22" s="3"/>
      <c r="D22" s="3"/>
      <c r="E22" s="3"/>
      <c r="F22" s="3"/>
      <c r="G22" s="3"/>
      <c r="H22" s="4"/>
    </row>
    <row r="23">
      <c r="A23" s="7" t="s">
        <v>32</v>
      </c>
      <c r="B23" s="8" t="s">
        <v>33</v>
      </c>
      <c r="C23" s="3"/>
      <c r="D23" s="3"/>
      <c r="E23" s="3"/>
      <c r="F23" s="3"/>
      <c r="G23" s="3"/>
      <c r="H23" s="4"/>
    </row>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sheetData>
  <mergeCells count="23">
    <mergeCell ref="A1:H1"/>
    <mergeCell ref="A2:H2"/>
    <mergeCell ref="A3:H3"/>
    <mergeCell ref="A4:H4"/>
    <mergeCell ref="B5:H5"/>
    <mergeCell ref="B6:H6"/>
    <mergeCell ref="B7:H7"/>
    <mergeCell ref="B8:H8"/>
    <mergeCell ref="B9:H9"/>
    <mergeCell ref="B10:H10"/>
    <mergeCell ref="B11:H11"/>
    <mergeCell ref="B12:H12"/>
    <mergeCell ref="B13:H13"/>
    <mergeCell ref="B14:H14"/>
    <mergeCell ref="B22:H22"/>
    <mergeCell ref="B23:H23"/>
    <mergeCell ref="B15:H15"/>
    <mergeCell ref="A16:H16"/>
    <mergeCell ref="A17:H17"/>
    <mergeCell ref="B18:H18"/>
    <mergeCell ref="B19:H19"/>
    <mergeCell ref="B20:H20"/>
    <mergeCell ref="B21:H21"/>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pane ySplit="6.0" topLeftCell="A7" activePane="bottomLeft" state="frozen"/>
      <selection activeCell="B8" sqref="B8" pane="bottomLeft"/>
    </sheetView>
  </sheetViews>
  <sheetFormatPr customHeight="1" defaultColWidth="12.63" defaultRowHeight="15.75"/>
  <cols>
    <col customWidth="1" min="1" max="1" width="7.25"/>
    <col customWidth="1" min="2" max="2" width="20.25"/>
    <col customWidth="1" min="3" max="3" width="50.25"/>
    <col hidden="1" min="5" max="5" width="12.63"/>
    <col customWidth="1" min="6" max="6" width="14.5"/>
    <col customWidth="1" min="11" max="11" width="13.88"/>
    <col hidden="1" min="13" max="28" width="12.63"/>
  </cols>
  <sheetData>
    <row r="1">
      <c r="A1" s="34" t="s">
        <v>218</v>
      </c>
      <c r="B1" s="3"/>
      <c r="C1" s="3"/>
      <c r="D1" s="3"/>
      <c r="E1" s="3"/>
      <c r="F1" s="3"/>
      <c r="G1" s="3"/>
      <c r="H1" s="3"/>
      <c r="I1" s="3"/>
      <c r="J1" s="3"/>
      <c r="K1" s="3"/>
      <c r="L1" s="4"/>
      <c r="Y1" s="214" t="s">
        <v>134</v>
      </c>
      <c r="Z1" s="4"/>
      <c r="AA1" s="214" t="s">
        <v>135</v>
      </c>
      <c r="AB1" s="4"/>
    </row>
    <row r="2">
      <c r="A2" s="215" t="s">
        <v>60</v>
      </c>
      <c r="B2" s="3"/>
      <c r="C2" s="3"/>
      <c r="D2" s="3"/>
      <c r="E2" s="3"/>
      <c r="F2" s="3"/>
      <c r="G2" s="3"/>
      <c r="H2" s="3"/>
      <c r="I2" s="3"/>
      <c r="J2" s="3"/>
      <c r="K2" s="3"/>
      <c r="L2" s="4"/>
      <c r="Y2" s="216" t="str">
        <f t="shared" ref="Y2:Y97" si="1">ISE!I13</f>
        <v>#REF!</v>
      </c>
      <c r="Z2" s="217" t="str">
        <f t="shared" ref="Z2:Z91" si="2">IF(countblank(Y2)=1,"", CEILING((Y2/2),1))</f>
        <v>#REF!</v>
      </c>
      <c r="AA2" s="216" t="str">
        <f t="shared" ref="AA2:AA97" si="3">'TEST-2'!I13</f>
        <v>#REF!</v>
      </c>
      <c r="AB2" s="216" t="str">
        <f t="shared" ref="AB2:AB91" si="4">IF(countblank(AA2)=1,"", CEILING((AA2/2),1))</f>
        <v>#REF!</v>
      </c>
    </row>
    <row r="3">
      <c r="A3" s="101" t="str">
        <f>'Any Other'!A3</f>
        <v>Department:</v>
      </c>
      <c r="B3" s="4"/>
      <c r="C3" s="218" t="str">
        <f>'Any Other'!D3</f>
        <v/>
      </c>
      <c r="D3" s="34" t="s">
        <v>219</v>
      </c>
      <c r="E3" s="3"/>
      <c r="F3" s="4"/>
      <c r="G3" s="56" t="str">
        <f>'Any Other'!A4</f>
        <v>Course Name:</v>
      </c>
      <c r="H3" s="57" t="str">
        <f>'Any Other'!C4</f>
        <v/>
      </c>
      <c r="I3" s="4"/>
      <c r="J3" s="41" t="str">
        <f>'Any Other'!F4</f>
        <v>Semester:</v>
      </c>
      <c r="K3" s="34" t="str">
        <f>'Any Other'!H4</f>
        <v/>
      </c>
      <c r="L3" s="4"/>
      <c r="Y3" s="216" t="str">
        <f t="shared" si="1"/>
        <v>#REF!</v>
      </c>
      <c r="Z3" s="217" t="str">
        <f t="shared" si="2"/>
        <v>#REF!</v>
      </c>
      <c r="AA3" s="216" t="str">
        <f t="shared" si="3"/>
        <v>#REF!</v>
      </c>
      <c r="AB3" s="216" t="str">
        <f t="shared" si="4"/>
        <v>#REF!</v>
      </c>
    </row>
    <row r="4">
      <c r="A4" s="219"/>
      <c r="B4" s="4"/>
      <c r="C4" s="220"/>
      <c r="D4" s="221" t="s">
        <v>220</v>
      </c>
      <c r="E4" s="3"/>
      <c r="F4" s="4"/>
      <c r="G4" s="222" t="s">
        <v>221</v>
      </c>
      <c r="H4" s="3"/>
      <c r="I4" s="3"/>
      <c r="J4" s="4"/>
      <c r="K4" s="223" t="s">
        <v>222</v>
      </c>
      <c r="L4" s="4"/>
      <c r="Y4" s="216" t="str">
        <f t="shared" si="1"/>
        <v>#REF!</v>
      </c>
      <c r="Z4" s="217" t="str">
        <f t="shared" si="2"/>
        <v>#REF!</v>
      </c>
      <c r="AA4" s="216" t="str">
        <f t="shared" si="3"/>
        <v>#REF!</v>
      </c>
      <c r="AB4" s="216" t="str">
        <f t="shared" si="4"/>
        <v>#REF!</v>
      </c>
    </row>
    <row r="5">
      <c r="A5" s="224"/>
      <c r="B5" s="224"/>
      <c r="C5" s="224"/>
      <c r="D5" s="225" t="s">
        <v>223</v>
      </c>
      <c r="E5" s="225" t="s">
        <v>224</v>
      </c>
      <c r="F5" s="225" t="s">
        <v>225</v>
      </c>
      <c r="G5" s="225" t="s">
        <v>226</v>
      </c>
      <c r="H5" s="225" t="s">
        <v>227</v>
      </c>
      <c r="I5" s="225" t="s">
        <v>228</v>
      </c>
      <c r="J5" s="225" t="s">
        <v>229</v>
      </c>
      <c r="K5" s="226" t="s">
        <v>230</v>
      </c>
      <c r="L5" s="227" t="s">
        <v>231</v>
      </c>
      <c r="Y5" s="216" t="str">
        <f t="shared" si="1"/>
        <v>#REF!</v>
      </c>
      <c r="Z5" s="217" t="str">
        <f t="shared" si="2"/>
        <v>#REF!</v>
      </c>
      <c r="AA5" s="216" t="str">
        <f t="shared" si="3"/>
        <v>#REF!</v>
      </c>
      <c r="AB5" s="216" t="str">
        <f t="shared" si="4"/>
        <v>#REF!</v>
      </c>
    </row>
    <row r="6">
      <c r="A6" s="228" t="str">
        <f>'List of Students'!A4</f>
        <v>Sr. No.</v>
      </c>
      <c r="B6" s="218" t="str">
        <f>'List of Students'!B4</f>
        <v>Roll No.</v>
      </c>
      <c r="C6" s="218" t="str">
        <f>'List of Students'!C4</f>
        <v>Full Name of Student</v>
      </c>
      <c r="D6" s="77"/>
      <c r="E6" s="77"/>
      <c r="F6" s="77"/>
      <c r="G6" s="77"/>
      <c r="H6" s="77"/>
      <c r="I6" s="77"/>
      <c r="J6" s="77"/>
      <c r="K6" s="77"/>
      <c r="L6" s="77"/>
      <c r="Y6" s="216" t="str">
        <f t="shared" si="1"/>
        <v>#REF!</v>
      </c>
      <c r="Z6" s="217" t="str">
        <f t="shared" si="2"/>
        <v>#REF!</v>
      </c>
      <c r="AA6" s="216" t="str">
        <f t="shared" si="3"/>
        <v>#REF!</v>
      </c>
      <c r="AB6" s="216" t="str">
        <f t="shared" si="4"/>
        <v>#REF!</v>
      </c>
    </row>
    <row r="7">
      <c r="A7" s="228">
        <f>'List of Students'!A5</f>
        <v>1</v>
      </c>
      <c r="B7" s="218">
        <f>'List of Students'!B5</f>
        <v>16010321812</v>
      </c>
      <c r="C7" s="218" t="str">
        <f>'List of Students'!C5</f>
        <v>LALITESH SHARMA</v>
      </c>
      <c r="D7" s="229">
        <f>ISE!I17</f>
        <v>28</v>
      </c>
      <c r="E7" s="230" t="str">
        <f t="shared" ref="E7:E96" si="5">IF(COUNTBLANK('TEST-2'!I13)=1,"",'TEST-2'!I13/2)</f>
        <v>#REF!</v>
      </c>
      <c r="F7" s="230">
        <f t="shared" ref="F7:F96" si="6">D7</f>
        <v>28</v>
      </c>
      <c r="G7" s="229">
        <f>'IA-1'!H17</f>
        <v>16</v>
      </c>
      <c r="H7" s="229">
        <f>'IA-2'!H17</f>
        <v>20</v>
      </c>
      <c r="I7" s="229" t="str">
        <f>'IA-3'!H17</f>
        <v/>
      </c>
      <c r="J7" s="229">
        <f t="shared" ref="J7:J96" si="7">IF(COUNTBLANK(G7:I7)=3,"",AVERAGE(G7:I7))</f>
        <v>18</v>
      </c>
      <c r="K7" s="231">
        <f t="shared" ref="K7:K96" si="8">if(countblank(F7:J7)=5,"",ROUND(sum(F7,J7),0))</f>
        <v>46</v>
      </c>
      <c r="L7" s="217"/>
      <c r="Y7" s="216" t="str">
        <f t="shared" si="1"/>
        <v>#REF!</v>
      </c>
      <c r="Z7" s="217" t="str">
        <f t="shared" si="2"/>
        <v>#REF!</v>
      </c>
      <c r="AA7" s="216" t="str">
        <f t="shared" si="3"/>
        <v>#REF!</v>
      </c>
      <c r="AB7" s="216" t="str">
        <f t="shared" si="4"/>
        <v>#REF!</v>
      </c>
    </row>
    <row r="8">
      <c r="A8" s="228">
        <f>'List of Students'!A6</f>
        <v>2</v>
      </c>
      <c r="B8" s="218">
        <f>'List of Students'!B6</f>
        <v>16010120185</v>
      </c>
      <c r="C8" s="218" t="str">
        <f>'List of Students'!C6</f>
        <v>Aryaman Gandhi</v>
      </c>
      <c r="D8" s="229">
        <f>ISE!I18</f>
        <v>25</v>
      </c>
      <c r="E8" s="230" t="str">
        <f t="shared" si="5"/>
        <v>#REF!</v>
      </c>
      <c r="F8" s="230">
        <f t="shared" si="6"/>
        <v>25</v>
      </c>
      <c r="G8" s="229">
        <f>'IA-1'!H18</f>
        <v>17</v>
      </c>
      <c r="H8" s="229">
        <f>'IA-2'!H18</f>
        <v>13</v>
      </c>
      <c r="I8" s="229" t="str">
        <f>'IA-3'!H18</f>
        <v/>
      </c>
      <c r="J8" s="229">
        <f t="shared" si="7"/>
        <v>15</v>
      </c>
      <c r="K8" s="231">
        <f t="shared" si="8"/>
        <v>40</v>
      </c>
      <c r="L8" s="217"/>
      <c r="Y8" s="216" t="str">
        <f t="shared" si="1"/>
        <v>#REF!</v>
      </c>
      <c r="Z8" s="217" t="str">
        <f t="shared" si="2"/>
        <v>#REF!</v>
      </c>
      <c r="AA8" s="216" t="str">
        <f t="shared" si="3"/>
        <v>#REF!</v>
      </c>
      <c r="AB8" s="216" t="str">
        <f t="shared" si="4"/>
        <v>#REF!</v>
      </c>
    </row>
    <row r="9">
      <c r="A9" s="228">
        <f>'List of Students'!A7</f>
        <v>3</v>
      </c>
      <c r="B9" s="218">
        <f>'List of Students'!B7</f>
        <v>16010220017</v>
      </c>
      <c r="C9" s="218" t="str">
        <f>'List of Students'!C7</f>
        <v>PRASAD RACHIT MADHAVI</v>
      </c>
      <c r="D9" s="229">
        <f>ISE!I19</f>
        <v>24</v>
      </c>
      <c r="E9" s="230" t="str">
        <f t="shared" si="5"/>
        <v>#REF!</v>
      </c>
      <c r="F9" s="230">
        <f t="shared" si="6"/>
        <v>24</v>
      </c>
      <c r="G9" s="229">
        <f>'IA-1'!H19</f>
        <v>15</v>
      </c>
      <c r="H9" s="229">
        <f>'IA-2'!H19</f>
        <v>18</v>
      </c>
      <c r="I9" s="229" t="str">
        <f>'IA-3'!H19</f>
        <v/>
      </c>
      <c r="J9" s="229">
        <f t="shared" si="7"/>
        <v>16.5</v>
      </c>
      <c r="K9" s="231">
        <f t="shared" si="8"/>
        <v>41</v>
      </c>
      <c r="L9" s="217"/>
      <c r="Y9" s="216" t="str">
        <f t="shared" si="1"/>
        <v>#REF!</v>
      </c>
      <c r="Z9" s="217" t="str">
        <f t="shared" si="2"/>
        <v>#REF!</v>
      </c>
      <c r="AA9" s="216" t="str">
        <f t="shared" si="3"/>
        <v>#REF!</v>
      </c>
      <c r="AB9" s="216" t="str">
        <f t="shared" si="4"/>
        <v>#REF!</v>
      </c>
    </row>
    <row r="10">
      <c r="A10" s="228">
        <f>'List of Students'!A8</f>
        <v>4</v>
      </c>
      <c r="B10" s="218">
        <f>'List of Students'!B8</f>
        <v>16010220032</v>
      </c>
      <c r="C10" s="218" t="str">
        <f>'List of Students'!C8</f>
        <v>Kadam Dhruv Pratik</v>
      </c>
      <c r="D10" s="229">
        <f>ISE!I20</f>
        <v>26</v>
      </c>
      <c r="E10" s="230" t="str">
        <f t="shared" si="5"/>
        <v>#REF!</v>
      </c>
      <c r="F10" s="230">
        <f t="shared" si="6"/>
        <v>26</v>
      </c>
      <c r="G10" s="229">
        <f>'IA-1'!H20</f>
        <v>10</v>
      </c>
      <c r="H10" s="229">
        <f>'IA-2'!H20</f>
        <v>18</v>
      </c>
      <c r="I10" s="229" t="str">
        <f>'IA-3'!H20</f>
        <v/>
      </c>
      <c r="J10" s="229">
        <f t="shared" si="7"/>
        <v>14</v>
      </c>
      <c r="K10" s="231">
        <f t="shared" si="8"/>
        <v>40</v>
      </c>
      <c r="L10" s="217"/>
      <c r="Y10" s="216" t="str">
        <f t="shared" si="1"/>
        <v>#REF!</v>
      </c>
      <c r="Z10" s="217" t="str">
        <f t="shared" si="2"/>
        <v>#REF!</v>
      </c>
      <c r="AA10" s="216" t="str">
        <f t="shared" si="3"/>
        <v>#REF!</v>
      </c>
      <c r="AB10" s="216" t="str">
        <f t="shared" si="4"/>
        <v>#REF!</v>
      </c>
    </row>
    <row r="11">
      <c r="A11" s="228">
        <f>'List of Students'!A9</f>
        <v>5</v>
      </c>
      <c r="B11" s="218">
        <f>'List of Students'!B9</f>
        <v>16010520010</v>
      </c>
      <c r="C11" s="218" t="str">
        <f>'List of Students'!C9</f>
        <v>Vansh Desai</v>
      </c>
      <c r="D11" s="229">
        <f>ISE!I21</f>
        <v>18</v>
      </c>
      <c r="E11" s="230" t="str">
        <f t="shared" si="5"/>
        <v>#REF!</v>
      </c>
      <c r="F11" s="230">
        <f t="shared" si="6"/>
        <v>18</v>
      </c>
      <c r="G11" s="229">
        <f>'IA-1'!H21</f>
        <v>17</v>
      </c>
      <c r="H11" s="229">
        <f>'IA-2'!H21</f>
        <v>9</v>
      </c>
      <c r="I11" s="229" t="str">
        <f>'IA-3'!H21</f>
        <v/>
      </c>
      <c r="J11" s="229">
        <f t="shared" si="7"/>
        <v>13</v>
      </c>
      <c r="K11" s="231">
        <f t="shared" si="8"/>
        <v>31</v>
      </c>
      <c r="L11" s="217"/>
      <c r="Y11" s="216" t="str">
        <f t="shared" si="1"/>
        <v>#REF!</v>
      </c>
      <c r="Z11" s="217" t="str">
        <f t="shared" si="2"/>
        <v>#REF!</v>
      </c>
      <c r="AA11" s="216" t="str">
        <f t="shared" si="3"/>
        <v>#REF!</v>
      </c>
      <c r="AB11" s="216" t="str">
        <f t="shared" si="4"/>
        <v>#REF!</v>
      </c>
    </row>
    <row r="12">
      <c r="A12" s="228">
        <f>'List of Students'!A10</f>
        <v>6</v>
      </c>
      <c r="B12" s="218">
        <f>'List of Students'!B10</f>
        <v>16010320111</v>
      </c>
      <c r="C12" s="218" t="str">
        <f>'List of Students'!C10</f>
        <v>Dhuri Om Sushil</v>
      </c>
      <c r="D12" s="229">
        <f>ISE!I22</f>
        <v>15</v>
      </c>
      <c r="E12" s="230" t="str">
        <f t="shared" si="5"/>
        <v>#REF!</v>
      </c>
      <c r="F12" s="230">
        <f t="shared" si="6"/>
        <v>15</v>
      </c>
      <c r="G12" s="229">
        <f>'IA-1'!H22</f>
        <v>8</v>
      </c>
      <c r="H12" s="229">
        <f>'IA-2'!H22</f>
        <v>13</v>
      </c>
      <c r="I12" s="229" t="str">
        <f>'IA-3'!H22</f>
        <v/>
      </c>
      <c r="J12" s="229">
        <f t="shared" si="7"/>
        <v>10.5</v>
      </c>
      <c r="K12" s="231">
        <f t="shared" si="8"/>
        <v>26</v>
      </c>
      <c r="L12" s="217"/>
      <c r="Y12" s="216" t="str">
        <f t="shared" si="1"/>
        <v>#REF!</v>
      </c>
      <c r="Z12" s="217" t="str">
        <f t="shared" si="2"/>
        <v>#REF!</v>
      </c>
      <c r="AA12" s="216" t="str">
        <f t="shared" si="3"/>
        <v>#REF!</v>
      </c>
      <c r="AB12" s="216" t="str">
        <f t="shared" si="4"/>
        <v>#REF!</v>
      </c>
    </row>
    <row r="13">
      <c r="A13" s="228">
        <f>'List of Students'!A11</f>
        <v>7</v>
      </c>
      <c r="B13" s="218" t="str">
        <f>'List of Students'!B11</f>
        <v/>
      </c>
      <c r="C13" s="218" t="str">
        <f>'List of Students'!C11</f>
        <v/>
      </c>
      <c r="D13" s="229" t="str">
        <f>ISE!I23</f>
        <v/>
      </c>
      <c r="E13" s="230" t="str">
        <f t="shared" si="5"/>
        <v>#REF!</v>
      </c>
      <c r="F13" s="230" t="str">
        <f t="shared" si="6"/>
        <v/>
      </c>
      <c r="G13" s="229" t="str">
        <f>'IA-1'!H23</f>
        <v/>
      </c>
      <c r="H13" s="229" t="str">
        <f>'IA-2'!H23</f>
        <v/>
      </c>
      <c r="I13" s="229" t="str">
        <f>'IA-3'!H23</f>
        <v/>
      </c>
      <c r="J13" s="229" t="str">
        <f t="shared" si="7"/>
        <v/>
      </c>
      <c r="K13" s="231" t="str">
        <f t="shared" si="8"/>
        <v/>
      </c>
      <c r="L13" s="217"/>
      <c r="Y13" s="216" t="str">
        <f t="shared" si="1"/>
        <v>#REF!</v>
      </c>
      <c r="Z13" s="217" t="str">
        <f t="shared" si="2"/>
        <v>#REF!</v>
      </c>
      <c r="AA13" s="216" t="str">
        <f t="shared" si="3"/>
        <v>#REF!</v>
      </c>
      <c r="AB13" s="216" t="str">
        <f t="shared" si="4"/>
        <v>#REF!</v>
      </c>
    </row>
    <row r="14">
      <c r="A14" s="228">
        <f>'List of Students'!A12</f>
        <v>8</v>
      </c>
      <c r="B14" s="218" t="str">
        <f>'List of Students'!B12</f>
        <v/>
      </c>
      <c r="C14" s="218" t="str">
        <f>'List of Students'!C12</f>
        <v/>
      </c>
      <c r="D14" s="229" t="str">
        <f>ISE!I24</f>
        <v/>
      </c>
      <c r="E14" s="230" t="str">
        <f t="shared" si="5"/>
        <v>#REF!</v>
      </c>
      <c r="F14" s="230" t="str">
        <f t="shared" si="6"/>
        <v/>
      </c>
      <c r="G14" s="229" t="str">
        <f>'IA-1'!H24</f>
        <v/>
      </c>
      <c r="H14" s="229" t="str">
        <f>'IA-2'!H24</f>
        <v/>
      </c>
      <c r="I14" s="229" t="str">
        <f>'IA-3'!H24</f>
        <v/>
      </c>
      <c r="J14" s="229" t="str">
        <f t="shared" si="7"/>
        <v/>
      </c>
      <c r="K14" s="231" t="str">
        <f t="shared" si="8"/>
        <v/>
      </c>
      <c r="L14" s="217"/>
      <c r="Y14" s="216" t="str">
        <f t="shared" si="1"/>
        <v>#REF!</v>
      </c>
      <c r="Z14" s="217" t="str">
        <f t="shared" si="2"/>
        <v>#REF!</v>
      </c>
      <c r="AA14" s="216" t="str">
        <f t="shared" si="3"/>
        <v>#REF!</v>
      </c>
      <c r="AB14" s="216" t="str">
        <f t="shared" si="4"/>
        <v>#REF!</v>
      </c>
    </row>
    <row r="15">
      <c r="A15" s="228">
        <f>'List of Students'!A13</f>
        <v>9</v>
      </c>
      <c r="B15" s="218" t="str">
        <f>'List of Students'!B13</f>
        <v/>
      </c>
      <c r="C15" s="218" t="str">
        <f>'List of Students'!C13</f>
        <v/>
      </c>
      <c r="D15" s="229" t="str">
        <f>ISE!I25</f>
        <v/>
      </c>
      <c r="E15" s="230" t="str">
        <f t="shared" si="5"/>
        <v>#REF!</v>
      </c>
      <c r="F15" s="230" t="str">
        <f t="shared" si="6"/>
        <v/>
      </c>
      <c r="G15" s="229" t="str">
        <f>'IA-1'!H25</f>
        <v/>
      </c>
      <c r="H15" s="229" t="str">
        <f>'IA-2'!H25</f>
        <v/>
      </c>
      <c r="I15" s="229" t="str">
        <f>'IA-3'!H25</f>
        <v/>
      </c>
      <c r="J15" s="229" t="str">
        <f t="shared" si="7"/>
        <v/>
      </c>
      <c r="K15" s="231" t="str">
        <f t="shared" si="8"/>
        <v/>
      </c>
      <c r="L15" s="217"/>
      <c r="Y15" s="216" t="str">
        <f t="shared" si="1"/>
        <v>#REF!</v>
      </c>
      <c r="Z15" s="217" t="str">
        <f t="shared" si="2"/>
        <v>#REF!</v>
      </c>
      <c r="AA15" s="216" t="str">
        <f t="shared" si="3"/>
        <v>#REF!</v>
      </c>
      <c r="AB15" s="216" t="str">
        <f t="shared" si="4"/>
        <v>#REF!</v>
      </c>
    </row>
    <row r="16">
      <c r="A16" s="228">
        <f>'List of Students'!A14</f>
        <v>10</v>
      </c>
      <c r="B16" s="218" t="str">
        <f>'List of Students'!B14</f>
        <v/>
      </c>
      <c r="C16" s="218" t="str">
        <f>'List of Students'!C14</f>
        <v/>
      </c>
      <c r="D16" s="229" t="str">
        <f>ISE!I26</f>
        <v/>
      </c>
      <c r="E16" s="230" t="str">
        <f t="shared" si="5"/>
        <v>#REF!</v>
      </c>
      <c r="F16" s="230" t="str">
        <f t="shared" si="6"/>
        <v/>
      </c>
      <c r="G16" s="229" t="str">
        <f>'IA-1'!H26</f>
        <v/>
      </c>
      <c r="H16" s="229" t="str">
        <f>'IA-2'!H26</f>
        <v/>
      </c>
      <c r="I16" s="229" t="str">
        <f>'IA-3'!H26</f>
        <v/>
      </c>
      <c r="J16" s="229" t="str">
        <f t="shared" si="7"/>
        <v/>
      </c>
      <c r="K16" s="231" t="str">
        <f t="shared" si="8"/>
        <v/>
      </c>
      <c r="L16" s="217"/>
      <c r="Y16" s="216" t="str">
        <f t="shared" si="1"/>
        <v>#REF!</v>
      </c>
      <c r="Z16" s="217" t="str">
        <f t="shared" si="2"/>
        <v>#REF!</v>
      </c>
      <c r="AA16" s="216" t="str">
        <f t="shared" si="3"/>
        <v>#REF!</v>
      </c>
      <c r="AB16" s="216" t="str">
        <f t="shared" si="4"/>
        <v>#REF!</v>
      </c>
    </row>
    <row r="17">
      <c r="A17" s="228">
        <f>'List of Students'!A15</f>
        <v>11</v>
      </c>
      <c r="B17" s="218" t="str">
        <f>'List of Students'!B15</f>
        <v/>
      </c>
      <c r="C17" s="218" t="str">
        <f>'List of Students'!C15</f>
        <v/>
      </c>
      <c r="D17" s="229" t="str">
        <f>ISE!I27</f>
        <v/>
      </c>
      <c r="E17" s="230" t="str">
        <f t="shared" si="5"/>
        <v>#REF!</v>
      </c>
      <c r="F17" s="230" t="str">
        <f t="shared" si="6"/>
        <v/>
      </c>
      <c r="G17" s="229" t="str">
        <f>'IA-1'!H27</f>
        <v/>
      </c>
      <c r="H17" s="229" t="str">
        <f>'IA-2'!H27</f>
        <v/>
      </c>
      <c r="I17" s="229" t="str">
        <f>'IA-3'!H27</f>
        <v/>
      </c>
      <c r="J17" s="229" t="str">
        <f t="shared" si="7"/>
        <v/>
      </c>
      <c r="K17" s="231" t="str">
        <f t="shared" si="8"/>
        <v/>
      </c>
      <c r="L17" s="217"/>
      <c r="Y17" s="216" t="str">
        <f t="shared" si="1"/>
        <v>#REF!</v>
      </c>
      <c r="Z17" s="217" t="str">
        <f t="shared" si="2"/>
        <v>#REF!</v>
      </c>
      <c r="AA17" s="216" t="str">
        <f t="shared" si="3"/>
        <v>#REF!</v>
      </c>
      <c r="AB17" s="216" t="str">
        <f t="shared" si="4"/>
        <v>#REF!</v>
      </c>
    </row>
    <row r="18">
      <c r="A18" s="228">
        <f>'List of Students'!A16</f>
        <v>12</v>
      </c>
      <c r="B18" s="218" t="str">
        <f>'List of Students'!B16</f>
        <v/>
      </c>
      <c r="C18" s="218" t="str">
        <f>'List of Students'!C16</f>
        <v/>
      </c>
      <c r="D18" s="229" t="str">
        <f>ISE!I28</f>
        <v/>
      </c>
      <c r="E18" s="230" t="str">
        <f t="shared" si="5"/>
        <v>#REF!</v>
      </c>
      <c r="F18" s="230" t="str">
        <f t="shared" si="6"/>
        <v/>
      </c>
      <c r="G18" s="229" t="str">
        <f>'IA-1'!H28</f>
        <v/>
      </c>
      <c r="H18" s="229" t="str">
        <f>'IA-2'!H28</f>
        <v/>
      </c>
      <c r="I18" s="229" t="str">
        <f>'IA-3'!H28</f>
        <v/>
      </c>
      <c r="J18" s="229" t="str">
        <f t="shared" si="7"/>
        <v/>
      </c>
      <c r="K18" s="231" t="str">
        <f t="shared" si="8"/>
        <v/>
      </c>
      <c r="L18" s="217"/>
      <c r="Y18" s="216" t="str">
        <f t="shared" si="1"/>
        <v>#REF!</v>
      </c>
      <c r="Z18" s="217" t="str">
        <f t="shared" si="2"/>
        <v>#REF!</v>
      </c>
      <c r="AA18" s="216" t="str">
        <f t="shared" si="3"/>
        <v>#REF!</v>
      </c>
      <c r="AB18" s="216" t="str">
        <f t="shared" si="4"/>
        <v>#REF!</v>
      </c>
    </row>
    <row r="19">
      <c r="A19" s="228">
        <f>'List of Students'!A17</f>
        <v>13</v>
      </c>
      <c r="B19" s="218" t="str">
        <f>'List of Students'!B17</f>
        <v/>
      </c>
      <c r="C19" s="218" t="str">
        <f>'List of Students'!C17</f>
        <v/>
      </c>
      <c r="D19" s="229" t="str">
        <f>ISE!I29</f>
        <v/>
      </c>
      <c r="E19" s="230" t="str">
        <f t="shared" si="5"/>
        <v>#REF!</v>
      </c>
      <c r="F19" s="230" t="str">
        <f t="shared" si="6"/>
        <v/>
      </c>
      <c r="G19" s="229" t="str">
        <f>'IA-1'!H29</f>
        <v/>
      </c>
      <c r="H19" s="229" t="str">
        <f>'IA-2'!H29</f>
        <v/>
      </c>
      <c r="I19" s="229" t="str">
        <f>'IA-3'!H29</f>
        <v/>
      </c>
      <c r="J19" s="229" t="str">
        <f t="shared" si="7"/>
        <v/>
      </c>
      <c r="K19" s="231" t="str">
        <f t="shared" si="8"/>
        <v/>
      </c>
      <c r="L19" s="217"/>
      <c r="Y19" s="216" t="str">
        <f t="shared" si="1"/>
        <v>#REF!</v>
      </c>
      <c r="Z19" s="217" t="str">
        <f t="shared" si="2"/>
        <v>#REF!</v>
      </c>
      <c r="AA19" s="216" t="str">
        <f t="shared" si="3"/>
        <v>#REF!</v>
      </c>
      <c r="AB19" s="216" t="str">
        <f t="shared" si="4"/>
        <v>#REF!</v>
      </c>
    </row>
    <row r="20">
      <c r="A20" s="228">
        <f>'List of Students'!A18</f>
        <v>14</v>
      </c>
      <c r="B20" s="218" t="str">
        <f>'List of Students'!B18</f>
        <v/>
      </c>
      <c r="C20" s="218" t="str">
        <f>'List of Students'!C18</f>
        <v/>
      </c>
      <c r="D20" s="229" t="str">
        <f>ISE!I30</f>
        <v/>
      </c>
      <c r="E20" s="230" t="str">
        <f t="shared" si="5"/>
        <v>#REF!</v>
      </c>
      <c r="F20" s="230" t="str">
        <f t="shared" si="6"/>
        <v/>
      </c>
      <c r="G20" s="229" t="str">
        <f>'IA-1'!H30</f>
        <v/>
      </c>
      <c r="H20" s="229" t="str">
        <f>'IA-2'!H30</f>
        <v/>
      </c>
      <c r="I20" s="229" t="str">
        <f>'IA-3'!H30</f>
        <v/>
      </c>
      <c r="J20" s="229" t="str">
        <f t="shared" si="7"/>
        <v/>
      </c>
      <c r="K20" s="231" t="str">
        <f t="shared" si="8"/>
        <v/>
      </c>
      <c r="L20" s="217"/>
      <c r="Y20" s="216" t="str">
        <f t="shared" si="1"/>
        <v>#REF!</v>
      </c>
      <c r="Z20" s="217" t="str">
        <f t="shared" si="2"/>
        <v>#REF!</v>
      </c>
      <c r="AA20" s="216" t="str">
        <f t="shared" si="3"/>
        <v>#REF!</v>
      </c>
      <c r="AB20" s="216" t="str">
        <f t="shared" si="4"/>
        <v>#REF!</v>
      </c>
    </row>
    <row r="21">
      <c r="A21" s="228">
        <f>'List of Students'!A19</f>
        <v>15</v>
      </c>
      <c r="B21" s="218" t="str">
        <f>'List of Students'!B19</f>
        <v/>
      </c>
      <c r="C21" s="218" t="str">
        <f>'List of Students'!C19</f>
        <v/>
      </c>
      <c r="D21" s="229" t="str">
        <f>ISE!I31</f>
        <v/>
      </c>
      <c r="E21" s="230" t="str">
        <f t="shared" si="5"/>
        <v>#REF!</v>
      </c>
      <c r="F21" s="230" t="str">
        <f t="shared" si="6"/>
        <v/>
      </c>
      <c r="G21" s="229" t="str">
        <f>'IA-1'!H31</f>
        <v/>
      </c>
      <c r="H21" s="229" t="str">
        <f>'IA-2'!H31</f>
        <v/>
      </c>
      <c r="I21" s="229" t="str">
        <f>'IA-3'!H31</f>
        <v/>
      </c>
      <c r="J21" s="229" t="str">
        <f t="shared" si="7"/>
        <v/>
      </c>
      <c r="K21" s="231" t="str">
        <f t="shared" si="8"/>
        <v/>
      </c>
      <c r="L21" s="217"/>
      <c r="Y21" s="216" t="str">
        <f t="shared" si="1"/>
        <v>#REF!</v>
      </c>
      <c r="Z21" s="217" t="str">
        <f t="shared" si="2"/>
        <v>#REF!</v>
      </c>
      <c r="AA21" s="216" t="str">
        <f t="shared" si="3"/>
        <v>#REF!</v>
      </c>
      <c r="AB21" s="216" t="str">
        <f t="shared" si="4"/>
        <v>#REF!</v>
      </c>
    </row>
    <row r="22">
      <c r="A22" s="228">
        <f>'List of Students'!A20</f>
        <v>16</v>
      </c>
      <c r="B22" s="218" t="str">
        <f>'List of Students'!B20</f>
        <v/>
      </c>
      <c r="C22" s="218" t="str">
        <f>'List of Students'!C20</f>
        <v/>
      </c>
      <c r="D22" s="229" t="str">
        <f>ISE!I32</f>
        <v/>
      </c>
      <c r="E22" s="230" t="str">
        <f t="shared" si="5"/>
        <v>#REF!</v>
      </c>
      <c r="F22" s="230" t="str">
        <f t="shared" si="6"/>
        <v/>
      </c>
      <c r="G22" s="229" t="str">
        <f>'IA-1'!H32</f>
        <v/>
      </c>
      <c r="H22" s="229" t="str">
        <f>'IA-2'!H32</f>
        <v/>
      </c>
      <c r="I22" s="229" t="str">
        <f>'IA-3'!H32</f>
        <v/>
      </c>
      <c r="J22" s="229" t="str">
        <f t="shared" si="7"/>
        <v/>
      </c>
      <c r="K22" s="231" t="str">
        <f t="shared" si="8"/>
        <v/>
      </c>
      <c r="L22" s="217"/>
      <c r="Y22" s="216" t="str">
        <f t="shared" si="1"/>
        <v>#REF!</v>
      </c>
      <c r="Z22" s="217" t="str">
        <f t="shared" si="2"/>
        <v>#REF!</v>
      </c>
      <c r="AA22" s="216" t="str">
        <f t="shared" si="3"/>
        <v>#REF!</v>
      </c>
      <c r="AB22" s="216" t="str">
        <f t="shared" si="4"/>
        <v>#REF!</v>
      </c>
    </row>
    <row r="23">
      <c r="A23" s="228">
        <f>'List of Students'!A21</f>
        <v>17</v>
      </c>
      <c r="B23" s="218" t="str">
        <f>'List of Students'!B21</f>
        <v/>
      </c>
      <c r="C23" s="218" t="str">
        <f>'List of Students'!C21</f>
        <v/>
      </c>
      <c r="D23" s="229" t="str">
        <f>ISE!I33</f>
        <v/>
      </c>
      <c r="E23" s="230" t="str">
        <f t="shared" si="5"/>
        <v>#REF!</v>
      </c>
      <c r="F23" s="230" t="str">
        <f t="shared" si="6"/>
        <v/>
      </c>
      <c r="G23" s="229" t="str">
        <f>'IA-1'!H33</f>
        <v/>
      </c>
      <c r="H23" s="229" t="str">
        <f>'IA-2'!H33</f>
        <v/>
      </c>
      <c r="I23" s="229" t="str">
        <f>'IA-3'!H33</f>
        <v/>
      </c>
      <c r="J23" s="229" t="str">
        <f t="shared" si="7"/>
        <v/>
      </c>
      <c r="K23" s="231" t="str">
        <f t="shared" si="8"/>
        <v/>
      </c>
      <c r="L23" s="217"/>
      <c r="Y23" s="216" t="str">
        <f t="shared" si="1"/>
        <v>#REF!</v>
      </c>
      <c r="Z23" s="217" t="str">
        <f t="shared" si="2"/>
        <v>#REF!</v>
      </c>
      <c r="AA23" s="216" t="str">
        <f t="shared" si="3"/>
        <v>#REF!</v>
      </c>
      <c r="AB23" s="216" t="str">
        <f t="shared" si="4"/>
        <v>#REF!</v>
      </c>
    </row>
    <row r="24">
      <c r="A24" s="228">
        <f>'List of Students'!A22</f>
        <v>18</v>
      </c>
      <c r="B24" s="218" t="str">
        <f>'List of Students'!B22</f>
        <v/>
      </c>
      <c r="C24" s="218" t="str">
        <f>'List of Students'!C22</f>
        <v/>
      </c>
      <c r="D24" s="229" t="str">
        <f>ISE!I34</f>
        <v/>
      </c>
      <c r="E24" s="230" t="str">
        <f t="shared" si="5"/>
        <v>#REF!</v>
      </c>
      <c r="F24" s="230" t="str">
        <f t="shared" si="6"/>
        <v/>
      </c>
      <c r="G24" s="229" t="str">
        <f>'IA-1'!H34</f>
        <v/>
      </c>
      <c r="H24" s="229" t="str">
        <f>'IA-2'!H34</f>
        <v/>
      </c>
      <c r="I24" s="229" t="str">
        <f>'IA-3'!H34</f>
        <v/>
      </c>
      <c r="J24" s="229" t="str">
        <f t="shared" si="7"/>
        <v/>
      </c>
      <c r="K24" s="231" t="str">
        <f t="shared" si="8"/>
        <v/>
      </c>
      <c r="L24" s="217"/>
      <c r="Y24" s="216" t="str">
        <f t="shared" si="1"/>
        <v>#REF!</v>
      </c>
      <c r="Z24" s="217" t="str">
        <f t="shared" si="2"/>
        <v>#REF!</v>
      </c>
      <c r="AA24" s="216" t="str">
        <f t="shared" si="3"/>
        <v>#REF!</v>
      </c>
      <c r="AB24" s="216" t="str">
        <f t="shared" si="4"/>
        <v>#REF!</v>
      </c>
    </row>
    <row r="25">
      <c r="A25" s="228">
        <f>'List of Students'!A23</f>
        <v>19</v>
      </c>
      <c r="B25" s="218" t="str">
        <f>'List of Students'!B23</f>
        <v/>
      </c>
      <c r="C25" s="218" t="str">
        <f>'List of Students'!C23</f>
        <v/>
      </c>
      <c r="D25" s="229" t="str">
        <f>ISE!I35</f>
        <v/>
      </c>
      <c r="E25" s="230" t="str">
        <f t="shared" si="5"/>
        <v>#REF!</v>
      </c>
      <c r="F25" s="230" t="str">
        <f t="shared" si="6"/>
        <v/>
      </c>
      <c r="G25" s="229" t="str">
        <f>'IA-1'!H35</f>
        <v/>
      </c>
      <c r="H25" s="229" t="str">
        <f>'IA-2'!H35</f>
        <v/>
      </c>
      <c r="I25" s="229" t="str">
        <f>'IA-3'!H35</f>
        <v/>
      </c>
      <c r="J25" s="229" t="str">
        <f t="shared" si="7"/>
        <v/>
      </c>
      <c r="K25" s="231" t="str">
        <f t="shared" si="8"/>
        <v/>
      </c>
      <c r="L25" s="217"/>
      <c r="Y25" s="216" t="str">
        <f t="shared" si="1"/>
        <v>#REF!</v>
      </c>
      <c r="Z25" s="217" t="str">
        <f t="shared" si="2"/>
        <v>#REF!</v>
      </c>
      <c r="AA25" s="216" t="str">
        <f t="shared" si="3"/>
        <v>#REF!</v>
      </c>
      <c r="AB25" s="216" t="str">
        <f t="shared" si="4"/>
        <v>#REF!</v>
      </c>
    </row>
    <row r="26">
      <c r="A26" s="228">
        <f>'List of Students'!A24</f>
        <v>20</v>
      </c>
      <c r="B26" s="218" t="str">
        <f>'List of Students'!B24</f>
        <v/>
      </c>
      <c r="C26" s="218" t="str">
        <f>'List of Students'!C24</f>
        <v/>
      </c>
      <c r="D26" s="229" t="str">
        <f>ISE!I36</f>
        <v/>
      </c>
      <c r="E26" s="230" t="str">
        <f t="shared" si="5"/>
        <v>#REF!</v>
      </c>
      <c r="F26" s="230" t="str">
        <f t="shared" si="6"/>
        <v/>
      </c>
      <c r="G26" s="229" t="str">
        <f>'IA-1'!H36</f>
        <v/>
      </c>
      <c r="H26" s="229" t="str">
        <f>'IA-2'!H36</f>
        <v/>
      </c>
      <c r="I26" s="229" t="str">
        <f>'IA-3'!H36</f>
        <v/>
      </c>
      <c r="J26" s="229" t="str">
        <f t="shared" si="7"/>
        <v/>
      </c>
      <c r="K26" s="231" t="str">
        <f t="shared" si="8"/>
        <v/>
      </c>
      <c r="L26" s="217"/>
      <c r="Y26" s="216" t="str">
        <f t="shared" si="1"/>
        <v>#REF!</v>
      </c>
      <c r="Z26" s="217" t="str">
        <f t="shared" si="2"/>
        <v>#REF!</v>
      </c>
      <c r="AA26" s="216" t="str">
        <f t="shared" si="3"/>
        <v>#REF!</v>
      </c>
      <c r="AB26" s="216" t="str">
        <f t="shared" si="4"/>
        <v>#REF!</v>
      </c>
    </row>
    <row r="27">
      <c r="A27" s="228">
        <f>'List of Students'!A25</f>
        <v>21</v>
      </c>
      <c r="B27" s="218" t="str">
        <f>'List of Students'!B25</f>
        <v/>
      </c>
      <c r="C27" s="218" t="str">
        <f>'List of Students'!C25</f>
        <v/>
      </c>
      <c r="D27" s="229" t="str">
        <f>ISE!I37</f>
        <v/>
      </c>
      <c r="E27" s="230" t="str">
        <f t="shared" si="5"/>
        <v>#REF!</v>
      </c>
      <c r="F27" s="230" t="str">
        <f t="shared" si="6"/>
        <v/>
      </c>
      <c r="G27" s="229" t="str">
        <f>'IA-1'!H37</f>
        <v/>
      </c>
      <c r="H27" s="229" t="str">
        <f>'IA-2'!H37</f>
        <v/>
      </c>
      <c r="I27" s="229" t="str">
        <f>'IA-3'!H37</f>
        <v/>
      </c>
      <c r="J27" s="229" t="str">
        <f t="shared" si="7"/>
        <v/>
      </c>
      <c r="K27" s="231" t="str">
        <f t="shared" si="8"/>
        <v/>
      </c>
      <c r="L27" s="217"/>
      <c r="Y27" s="216" t="str">
        <f t="shared" si="1"/>
        <v>#REF!</v>
      </c>
      <c r="Z27" s="217" t="str">
        <f t="shared" si="2"/>
        <v>#REF!</v>
      </c>
      <c r="AA27" s="216" t="str">
        <f t="shared" si="3"/>
        <v>#REF!</v>
      </c>
      <c r="AB27" s="216" t="str">
        <f t="shared" si="4"/>
        <v>#REF!</v>
      </c>
    </row>
    <row r="28">
      <c r="A28" s="228">
        <f>'List of Students'!A26</f>
        <v>22</v>
      </c>
      <c r="B28" s="218" t="str">
        <f>'List of Students'!B26</f>
        <v/>
      </c>
      <c r="C28" s="218" t="str">
        <f>'List of Students'!C26</f>
        <v/>
      </c>
      <c r="D28" s="229" t="str">
        <f>ISE!I38</f>
        <v/>
      </c>
      <c r="E28" s="230" t="str">
        <f t="shared" si="5"/>
        <v>#REF!</v>
      </c>
      <c r="F28" s="230" t="str">
        <f t="shared" si="6"/>
        <v/>
      </c>
      <c r="G28" s="229" t="str">
        <f>'IA-1'!H38</f>
        <v/>
      </c>
      <c r="H28" s="229" t="str">
        <f>'IA-2'!H38</f>
        <v/>
      </c>
      <c r="I28" s="229" t="str">
        <f>'IA-3'!H38</f>
        <v/>
      </c>
      <c r="J28" s="229" t="str">
        <f t="shared" si="7"/>
        <v/>
      </c>
      <c r="K28" s="231" t="str">
        <f t="shared" si="8"/>
        <v/>
      </c>
      <c r="L28" s="217"/>
      <c r="Y28" s="216" t="str">
        <f t="shared" si="1"/>
        <v>#REF!</v>
      </c>
      <c r="Z28" s="217" t="str">
        <f t="shared" si="2"/>
        <v>#REF!</v>
      </c>
      <c r="AA28" s="216" t="str">
        <f t="shared" si="3"/>
        <v>#REF!</v>
      </c>
      <c r="AB28" s="216" t="str">
        <f t="shared" si="4"/>
        <v>#REF!</v>
      </c>
    </row>
    <row r="29">
      <c r="A29" s="228">
        <f>'List of Students'!A27</f>
        <v>23</v>
      </c>
      <c r="B29" s="218" t="str">
        <f>'List of Students'!B27</f>
        <v/>
      </c>
      <c r="C29" s="218" t="str">
        <f>'List of Students'!C27</f>
        <v/>
      </c>
      <c r="D29" s="229" t="str">
        <f>ISE!I39</f>
        <v/>
      </c>
      <c r="E29" s="230" t="str">
        <f t="shared" si="5"/>
        <v>#REF!</v>
      </c>
      <c r="F29" s="230" t="str">
        <f t="shared" si="6"/>
        <v/>
      </c>
      <c r="G29" s="229" t="str">
        <f>'IA-1'!H39</f>
        <v/>
      </c>
      <c r="H29" s="229" t="str">
        <f>'IA-2'!H39</f>
        <v/>
      </c>
      <c r="I29" s="229" t="str">
        <f>'IA-3'!H39</f>
        <v/>
      </c>
      <c r="J29" s="229" t="str">
        <f t="shared" si="7"/>
        <v/>
      </c>
      <c r="K29" s="231" t="str">
        <f t="shared" si="8"/>
        <v/>
      </c>
      <c r="L29" s="217"/>
      <c r="Y29" s="216" t="str">
        <f t="shared" si="1"/>
        <v>#REF!</v>
      </c>
      <c r="Z29" s="217" t="str">
        <f t="shared" si="2"/>
        <v>#REF!</v>
      </c>
      <c r="AA29" s="216" t="str">
        <f t="shared" si="3"/>
        <v>#REF!</v>
      </c>
      <c r="AB29" s="216" t="str">
        <f t="shared" si="4"/>
        <v>#REF!</v>
      </c>
    </row>
    <row r="30">
      <c r="A30" s="228">
        <f>'List of Students'!A28</f>
        <v>24</v>
      </c>
      <c r="B30" s="218" t="str">
        <f>'List of Students'!B28</f>
        <v/>
      </c>
      <c r="C30" s="218" t="str">
        <f>'List of Students'!C28</f>
        <v/>
      </c>
      <c r="D30" s="229" t="str">
        <f>ISE!I40</f>
        <v/>
      </c>
      <c r="E30" s="230" t="str">
        <f t="shared" si="5"/>
        <v>#REF!</v>
      </c>
      <c r="F30" s="230" t="str">
        <f t="shared" si="6"/>
        <v/>
      </c>
      <c r="G30" s="229" t="str">
        <f>'IA-1'!H40</f>
        <v/>
      </c>
      <c r="H30" s="229" t="str">
        <f>'IA-2'!H40</f>
        <v/>
      </c>
      <c r="I30" s="229" t="str">
        <f>'IA-3'!H40</f>
        <v/>
      </c>
      <c r="J30" s="229" t="str">
        <f t="shared" si="7"/>
        <v/>
      </c>
      <c r="K30" s="231" t="str">
        <f t="shared" si="8"/>
        <v/>
      </c>
      <c r="L30" s="217"/>
      <c r="Y30" s="216" t="str">
        <f t="shared" si="1"/>
        <v>#REF!</v>
      </c>
      <c r="Z30" s="217" t="str">
        <f t="shared" si="2"/>
        <v>#REF!</v>
      </c>
      <c r="AA30" s="216" t="str">
        <f t="shared" si="3"/>
        <v>#REF!</v>
      </c>
      <c r="AB30" s="216" t="str">
        <f t="shared" si="4"/>
        <v>#REF!</v>
      </c>
    </row>
    <row r="31">
      <c r="A31" s="228">
        <f>'List of Students'!A29</f>
        <v>25</v>
      </c>
      <c r="B31" s="218" t="str">
        <f>'List of Students'!B29</f>
        <v/>
      </c>
      <c r="C31" s="218" t="str">
        <f>'List of Students'!C29</f>
        <v/>
      </c>
      <c r="D31" s="229" t="str">
        <f>ISE!I41</f>
        <v/>
      </c>
      <c r="E31" s="230" t="str">
        <f t="shared" si="5"/>
        <v>#REF!</v>
      </c>
      <c r="F31" s="230" t="str">
        <f t="shared" si="6"/>
        <v/>
      </c>
      <c r="G31" s="229" t="str">
        <f>'IA-1'!H41</f>
        <v/>
      </c>
      <c r="H31" s="229" t="str">
        <f>'IA-2'!H41</f>
        <v/>
      </c>
      <c r="I31" s="229" t="str">
        <f>'IA-3'!H41</f>
        <v/>
      </c>
      <c r="J31" s="229" t="str">
        <f t="shared" si="7"/>
        <v/>
      </c>
      <c r="K31" s="231" t="str">
        <f t="shared" si="8"/>
        <v/>
      </c>
      <c r="L31" s="217"/>
      <c r="Y31" s="216" t="str">
        <f t="shared" si="1"/>
        <v>#REF!</v>
      </c>
      <c r="Z31" s="217" t="str">
        <f t="shared" si="2"/>
        <v>#REF!</v>
      </c>
      <c r="AA31" s="216" t="str">
        <f t="shared" si="3"/>
        <v>#REF!</v>
      </c>
      <c r="AB31" s="216" t="str">
        <f t="shared" si="4"/>
        <v>#REF!</v>
      </c>
    </row>
    <row r="32">
      <c r="A32" s="228">
        <f>'List of Students'!A30</f>
        <v>26</v>
      </c>
      <c r="B32" s="218" t="str">
        <f>'List of Students'!B30</f>
        <v/>
      </c>
      <c r="C32" s="218" t="str">
        <f>'List of Students'!C30</f>
        <v/>
      </c>
      <c r="D32" s="229" t="str">
        <f>ISE!I42</f>
        <v/>
      </c>
      <c r="E32" s="230" t="str">
        <f t="shared" si="5"/>
        <v>#REF!</v>
      </c>
      <c r="F32" s="230" t="str">
        <f t="shared" si="6"/>
        <v/>
      </c>
      <c r="G32" s="229" t="str">
        <f>'IA-1'!H42</f>
        <v/>
      </c>
      <c r="H32" s="229" t="str">
        <f>'IA-2'!H42</f>
        <v/>
      </c>
      <c r="I32" s="229" t="str">
        <f>'IA-3'!H42</f>
        <v/>
      </c>
      <c r="J32" s="229" t="str">
        <f t="shared" si="7"/>
        <v/>
      </c>
      <c r="K32" s="231" t="str">
        <f t="shared" si="8"/>
        <v/>
      </c>
      <c r="L32" s="217"/>
      <c r="Y32" s="216" t="str">
        <f t="shared" si="1"/>
        <v>#REF!</v>
      </c>
      <c r="Z32" s="217" t="str">
        <f t="shared" si="2"/>
        <v>#REF!</v>
      </c>
      <c r="AA32" s="216" t="str">
        <f t="shared" si="3"/>
        <v>#REF!</v>
      </c>
      <c r="AB32" s="216" t="str">
        <f t="shared" si="4"/>
        <v>#REF!</v>
      </c>
    </row>
    <row r="33">
      <c r="A33" s="228">
        <f>'List of Students'!A31</f>
        <v>27</v>
      </c>
      <c r="B33" s="218" t="str">
        <f>'List of Students'!B31</f>
        <v/>
      </c>
      <c r="C33" s="218" t="str">
        <f>'List of Students'!C31</f>
        <v/>
      </c>
      <c r="D33" s="229" t="str">
        <f>ISE!I43</f>
        <v/>
      </c>
      <c r="E33" s="230" t="str">
        <f t="shared" si="5"/>
        <v>#REF!</v>
      </c>
      <c r="F33" s="230" t="str">
        <f t="shared" si="6"/>
        <v/>
      </c>
      <c r="G33" s="229" t="str">
        <f>'IA-1'!H43</f>
        <v/>
      </c>
      <c r="H33" s="229" t="str">
        <f>'IA-2'!H43</f>
        <v/>
      </c>
      <c r="I33" s="229" t="str">
        <f>'IA-3'!H43</f>
        <v/>
      </c>
      <c r="J33" s="229" t="str">
        <f t="shared" si="7"/>
        <v/>
      </c>
      <c r="K33" s="231" t="str">
        <f t="shared" si="8"/>
        <v/>
      </c>
      <c r="L33" s="217"/>
      <c r="Y33" s="216" t="str">
        <f t="shared" si="1"/>
        <v>#REF!</v>
      </c>
      <c r="Z33" s="217" t="str">
        <f t="shared" si="2"/>
        <v>#REF!</v>
      </c>
      <c r="AA33" s="216" t="str">
        <f t="shared" si="3"/>
        <v>#REF!</v>
      </c>
      <c r="AB33" s="216" t="str">
        <f t="shared" si="4"/>
        <v>#REF!</v>
      </c>
    </row>
    <row r="34">
      <c r="A34" s="228">
        <f>'List of Students'!A32</f>
        <v>28</v>
      </c>
      <c r="B34" s="218" t="str">
        <f>'List of Students'!B32</f>
        <v/>
      </c>
      <c r="C34" s="218" t="str">
        <f>'List of Students'!C32</f>
        <v/>
      </c>
      <c r="D34" s="229" t="str">
        <f>ISE!I44</f>
        <v/>
      </c>
      <c r="E34" s="230" t="str">
        <f t="shared" si="5"/>
        <v>#REF!</v>
      </c>
      <c r="F34" s="230" t="str">
        <f t="shared" si="6"/>
        <v/>
      </c>
      <c r="G34" s="229" t="str">
        <f>'IA-1'!H44</f>
        <v/>
      </c>
      <c r="H34" s="229" t="str">
        <f>'IA-2'!H44</f>
        <v/>
      </c>
      <c r="I34" s="229" t="str">
        <f>'IA-3'!H44</f>
        <v/>
      </c>
      <c r="J34" s="229" t="str">
        <f t="shared" si="7"/>
        <v/>
      </c>
      <c r="K34" s="231" t="str">
        <f t="shared" si="8"/>
        <v/>
      </c>
      <c r="L34" s="217"/>
      <c r="Y34" s="216" t="str">
        <f t="shared" si="1"/>
        <v>#REF!</v>
      </c>
      <c r="Z34" s="217" t="str">
        <f t="shared" si="2"/>
        <v>#REF!</v>
      </c>
      <c r="AA34" s="216" t="str">
        <f t="shared" si="3"/>
        <v>#REF!</v>
      </c>
      <c r="AB34" s="216" t="str">
        <f t="shared" si="4"/>
        <v>#REF!</v>
      </c>
    </row>
    <row r="35">
      <c r="A35" s="228">
        <f>'List of Students'!A33</f>
        <v>29</v>
      </c>
      <c r="B35" s="218" t="str">
        <f>'List of Students'!B33</f>
        <v/>
      </c>
      <c r="C35" s="218" t="str">
        <f>'List of Students'!C33</f>
        <v/>
      </c>
      <c r="D35" s="229" t="str">
        <f>ISE!I45</f>
        <v/>
      </c>
      <c r="E35" s="230" t="str">
        <f t="shared" si="5"/>
        <v>#REF!</v>
      </c>
      <c r="F35" s="230" t="str">
        <f t="shared" si="6"/>
        <v/>
      </c>
      <c r="G35" s="229" t="str">
        <f>'IA-1'!H45</f>
        <v/>
      </c>
      <c r="H35" s="229" t="str">
        <f>'IA-2'!H45</f>
        <v/>
      </c>
      <c r="I35" s="229" t="str">
        <f>'IA-3'!H45</f>
        <v/>
      </c>
      <c r="J35" s="229" t="str">
        <f t="shared" si="7"/>
        <v/>
      </c>
      <c r="K35" s="231" t="str">
        <f t="shared" si="8"/>
        <v/>
      </c>
      <c r="L35" s="217"/>
      <c r="Y35" s="216" t="str">
        <f t="shared" si="1"/>
        <v>#REF!</v>
      </c>
      <c r="Z35" s="217" t="str">
        <f t="shared" si="2"/>
        <v>#REF!</v>
      </c>
      <c r="AA35" s="216" t="str">
        <f t="shared" si="3"/>
        <v>#REF!</v>
      </c>
      <c r="AB35" s="216" t="str">
        <f t="shared" si="4"/>
        <v>#REF!</v>
      </c>
    </row>
    <row r="36">
      <c r="A36" s="228">
        <f>'List of Students'!A34</f>
        <v>30</v>
      </c>
      <c r="B36" s="218" t="str">
        <f>'List of Students'!B34</f>
        <v/>
      </c>
      <c r="C36" s="218" t="str">
        <f>'List of Students'!C34</f>
        <v/>
      </c>
      <c r="D36" s="229" t="str">
        <f>ISE!I46</f>
        <v/>
      </c>
      <c r="E36" s="230" t="str">
        <f t="shared" si="5"/>
        <v>#REF!</v>
      </c>
      <c r="F36" s="230" t="str">
        <f t="shared" si="6"/>
        <v/>
      </c>
      <c r="G36" s="229" t="str">
        <f>'IA-1'!H46</f>
        <v/>
      </c>
      <c r="H36" s="229" t="str">
        <f>'IA-2'!H46</f>
        <v/>
      </c>
      <c r="I36" s="229" t="str">
        <f>'IA-3'!H46</f>
        <v/>
      </c>
      <c r="J36" s="229" t="str">
        <f t="shared" si="7"/>
        <v/>
      </c>
      <c r="K36" s="231" t="str">
        <f t="shared" si="8"/>
        <v/>
      </c>
      <c r="L36" s="217"/>
      <c r="Y36" s="216" t="str">
        <f t="shared" si="1"/>
        <v>#REF!</v>
      </c>
      <c r="Z36" s="217" t="str">
        <f t="shared" si="2"/>
        <v>#REF!</v>
      </c>
      <c r="AA36" s="216" t="str">
        <f t="shared" si="3"/>
        <v>#REF!</v>
      </c>
      <c r="AB36" s="216" t="str">
        <f t="shared" si="4"/>
        <v>#REF!</v>
      </c>
    </row>
    <row r="37">
      <c r="A37" s="228">
        <f>'List of Students'!A35</f>
        <v>31</v>
      </c>
      <c r="B37" s="218" t="str">
        <f>'List of Students'!B35</f>
        <v/>
      </c>
      <c r="C37" s="218" t="str">
        <f>'List of Students'!C35</f>
        <v/>
      </c>
      <c r="D37" s="229" t="str">
        <f>ISE!I47</f>
        <v/>
      </c>
      <c r="E37" s="230" t="str">
        <f t="shared" si="5"/>
        <v>#REF!</v>
      </c>
      <c r="F37" s="230" t="str">
        <f t="shared" si="6"/>
        <v/>
      </c>
      <c r="G37" s="229" t="str">
        <f>'IA-1'!H47</f>
        <v/>
      </c>
      <c r="H37" s="229" t="str">
        <f>'IA-2'!H47</f>
        <v/>
      </c>
      <c r="I37" s="229" t="str">
        <f>'IA-3'!H47</f>
        <v/>
      </c>
      <c r="J37" s="229" t="str">
        <f t="shared" si="7"/>
        <v/>
      </c>
      <c r="K37" s="231" t="str">
        <f t="shared" si="8"/>
        <v/>
      </c>
      <c r="L37" s="217"/>
      <c r="Y37" s="216" t="str">
        <f t="shared" si="1"/>
        <v>#REF!</v>
      </c>
      <c r="Z37" s="217" t="str">
        <f t="shared" si="2"/>
        <v>#REF!</v>
      </c>
      <c r="AA37" s="216" t="str">
        <f t="shared" si="3"/>
        <v>#REF!</v>
      </c>
      <c r="AB37" s="216" t="str">
        <f t="shared" si="4"/>
        <v>#REF!</v>
      </c>
    </row>
    <row r="38">
      <c r="A38" s="228">
        <f>'List of Students'!A36</f>
        <v>32</v>
      </c>
      <c r="B38" s="218" t="str">
        <f>'List of Students'!B36</f>
        <v/>
      </c>
      <c r="C38" s="218" t="str">
        <f>'List of Students'!C36</f>
        <v/>
      </c>
      <c r="D38" s="229" t="str">
        <f>ISE!I48</f>
        <v/>
      </c>
      <c r="E38" s="230" t="str">
        <f t="shared" si="5"/>
        <v>#REF!</v>
      </c>
      <c r="F38" s="230" t="str">
        <f t="shared" si="6"/>
        <v/>
      </c>
      <c r="G38" s="229" t="str">
        <f>'IA-1'!H48</f>
        <v/>
      </c>
      <c r="H38" s="229" t="str">
        <f>'IA-2'!H48</f>
        <v/>
      </c>
      <c r="I38" s="229" t="str">
        <f>'IA-3'!H48</f>
        <v/>
      </c>
      <c r="J38" s="229" t="str">
        <f t="shared" si="7"/>
        <v/>
      </c>
      <c r="K38" s="231" t="str">
        <f t="shared" si="8"/>
        <v/>
      </c>
      <c r="L38" s="217"/>
      <c r="Y38" s="216" t="str">
        <f t="shared" si="1"/>
        <v>#REF!</v>
      </c>
      <c r="Z38" s="217" t="str">
        <f t="shared" si="2"/>
        <v>#REF!</v>
      </c>
      <c r="AA38" s="216" t="str">
        <f t="shared" si="3"/>
        <v>#REF!</v>
      </c>
      <c r="AB38" s="216" t="str">
        <f t="shared" si="4"/>
        <v>#REF!</v>
      </c>
    </row>
    <row r="39">
      <c r="A39" s="228">
        <f>'List of Students'!A37</f>
        <v>33</v>
      </c>
      <c r="B39" s="218" t="str">
        <f>'List of Students'!B37</f>
        <v/>
      </c>
      <c r="C39" s="218" t="str">
        <f>'List of Students'!C37</f>
        <v/>
      </c>
      <c r="D39" s="229" t="str">
        <f>ISE!I49</f>
        <v/>
      </c>
      <c r="E39" s="230" t="str">
        <f t="shared" si="5"/>
        <v>#REF!</v>
      </c>
      <c r="F39" s="230" t="str">
        <f t="shared" si="6"/>
        <v/>
      </c>
      <c r="G39" s="229" t="str">
        <f>'IA-1'!H49</f>
        <v/>
      </c>
      <c r="H39" s="229" t="str">
        <f>'IA-2'!H49</f>
        <v/>
      </c>
      <c r="I39" s="229" t="str">
        <f>'IA-3'!H49</f>
        <v/>
      </c>
      <c r="J39" s="229" t="str">
        <f t="shared" si="7"/>
        <v/>
      </c>
      <c r="K39" s="231" t="str">
        <f t="shared" si="8"/>
        <v/>
      </c>
      <c r="L39" s="217"/>
      <c r="Y39" s="216" t="str">
        <f t="shared" si="1"/>
        <v>#REF!</v>
      </c>
      <c r="Z39" s="217" t="str">
        <f t="shared" si="2"/>
        <v>#REF!</v>
      </c>
      <c r="AA39" s="216" t="str">
        <f t="shared" si="3"/>
        <v>#REF!</v>
      </c>
      <c r="AB39" s="216" t="str">
        <f t="shared" si="4"/>
        <v>#REF!</v>
      </c>
    </row>
    <row r="40">
      <c r="A40" s="228">
        <f>'List of Students'!A38</f>
        <v>34</v>
      </c>
      <c r="B40" s="218" t="str">
        <f>'List of Students'!B38</f>
        <v/>
      </c>
      <c r="C40" s="218" t="str">
        <f>'List of Students'!C38</f>
        <v/>
      </c>
      <c r="D40" s="229" t="str">
        <f>ISE!I50</f>
        <v/>
      </c>
      <c r="E40" s="230" t="str">
        <f t="shared" si="5"/>
        <v>#REF!</v>
      </c>
      <c r="F40" s="230" t="str">
        <f t="shared" si="6"/>
        <v/>
      </c>
      <c r="G40" s="229" t="str">
        <f>'IA-1'!H50</f>
        <v/>
      </c>
      <c r="H40" s="229" t="str">
        <f>'IA-2'!H50</f>
        <v/>
      </c>
      <c r="I40" s="229" t="str">
        <f>'IA-3'!H50</f>
        <v/>
      </c>
      <c r="J40" s="229" t="str">
        <f t="shared" si="7"/>
        <v/>
      </c>
      <c r="K40" s="231" t="str">
        <f t="shared" si="8"/>
        <v/>
      </c>
      <c r="L40" s="217"/>
      <c r="Y40" s="216" t="str">
        <f t="shared" si="1"/>
        <v>#REF!</v>
      </c>
      <c r="Z40" s="217" t="str">
        <f t="shared" si="2"/>
        <v>#REF!</v>
      </c>
      <c r="AA40" s="216" t="str">
        <f t="shared" si="3"/>
        <v>#REF!</v>
      </c>
      <c r="AB40" s="216" t="str">
        <f t="shared" si="4"/>
        <v>#REF!</v>
      </c>
    </row>
    <row r="41">
      <c r="A41" s="228">
        <f>'List of Students'!A39</f>
        <v>35</v>
      </c>
      <c r="B41" s="218" t="str">
        <f>'List of Students'!B39</f>
        <v/>
      </c>
      <c r="C41" s="218" t="str">
        <f>'List of Students'!C39</f>
        <v/>
      </c>
      <c r="D41" s="229" t="str">
        <f>ISE!I51</f>
        <v/>
      </c>
      <c r="E41" s="230" t="str">
        <f t="shared" si="5"/>
        <v>#REF!</v>
      </c>
      <c r="F41" s="230" t="str">
        <f t="shared" si="6"/>
        <v/>
      </c>
      <c r="G41" s="229" t="str">
        <f>'IA-1'!H51</f>
        <v/>
      </c>
      <c r="H41" s="229" t="str">
        <f>'IA-2'!H51</f>
        <v/>
      </c>
      <c r="I41" s="229" t="str">
        <f>'IA-3'!H51</f>
        <v/>
      </c>
      <c r="J41" s="229" t="str">
        <f t="shared" si="7"/>
        <v/>
      </c>
      <c r="K41" s="231" t="str">
        <f t="shared" si="8"/>
        <v/>
      </c>
      <c r="L41" s="217"/>
      <c r="Y41" s="216" t="str">
        <f t="shared" si="1"/>
        <v>#REF!</v>
      </c>
      <c r="Z41" s="217" t="str">
        <f t="shared" si="2"/>
        <v>#REF!</v>
      </c>
      <c r="AA41" s="216" t="str">
        <f t="shared" si="3"/>
        <v>#REF!</v>
      </c>
      <c r="AB41" s="216" t="str">
        <f t="shared" si="4"/>
        <v>#REF!</v>
      </c>
    </row>
    <row r="42">
      <c r="A42" s="228">
        <f>'List of Students'!A40</f>
        <v>36</v>
      </c>
      <c r="B42" s="218" t="str">
        <f>'List of Students'!B40</f>
        <v/>
      </c>
      <c r="C42" s="218" t="str">
        <f>'List of Students'!C40</f>
        <v/>
      </c>
      <c r="D42" s="229" t="str">
        <f>ISE!I52</f>
        <v/>
      </c>
      <c r="E42" s="230" t="str">
        <f t="shared" si="5"/>
        <v>#REF!</v>
      </c>
      <c r="F42" s="230" t="str">
        <f t="shared" si="6"/>
        <v/>
      </c>
      <c r="G42" s="229" t="str">
        <f>'IA-1'!H52</f>
        <v/>
      </c>
      <c r="H42" s="229" t="str">
        <f>'IA-2'!H52</f>
        <v/>
      </c>
      <c r="I42" s="229" t="str">
        <f>'IA-3'!H52</f>
        <v/>
      </c>
      <c r="J42" s="229" t="str">
        <f t="shared" si="7"/>
        <v/>
      </c>
      <c r="K42" s="231" t="str">
        <f t="shared" si="8"/>
        <v/>
      </c>
      <c r="L42" s="217"/>
      <c r="Y42" s="216" t="str">
        <f t="shared" si="1"/>
        <v>#REF!</v>
      </c>
      <c r="Z42" s="217" t="str">
        <f t="shared" si="2"/>
        <v>#REF!</v>
      </c>
      <c r="AA42" s="216" t="str">
        <f t="shared" si="3"/>
        <v>#REF!</v>
      </c>
      <c r="AB42" s="216" t="str">
        <f t="shared" si="4"/>
        <v>#REF!</v>
      </c>
    </row>
    <row r="43">
      <c r="A43" s="228">
        <f>'List of Students'!A41</f>
        <v>37</v>
      </c>
      <c r="B43" s="218" t="str">
        <f>'List of Students'!B41</f>
        <v/>
      </c>
      <c r="C43" s="218" t="str">
        <f>'List of Students'!C41</f>
        <v/>
      </c>
      <c r="D43" s="229" t="str">
        <f>ISE!I53</f>
        <v/>
      </c>
      <c r="E43" s="230" t="str">
        <f t="shared" si="5"/>
        <v>#REF!</v>
      </c>
      <c r="F43" s="230" t="str">
        <f t="shared" si="6"/>
        <v/>
      </c>
      <c r="G43" s="229" t="str">
        <f>'IA-1'!H53</f>
        <v/>
      </c>
      <c r="H43" s="229" t="str">
        <f>'IA-2'!H53</f>
        <v/>
      </c>
      <c r="I43" s="229" t="str">
        <f>'IA-3'!H53</f>
        <v/>
      </c>
      <c r="J43" s="229" t="str">
        <f t="shared" si="7"/>
        <v/>
      </c>
      <c r="K43" s="231" t="str">
        <f t="shared" si="8"/>
        <v/>
      </c>
      <c r="L43" s="217"/>
      <c r="Y43" s="216" t="str">
        <f t="shared" si="1"/>
        <v>#REF!</v>
      </c>
      <c r="Z43" s="217" t="str">
        <f t="shared" si="2"/>
        <v>#REF!</v>
      </c>
      <c r="AA43" s="216" t="str">
        <f t="shared" si="3"/>
        <v>#REF!</v>
      </c>
      <c r="AB43" s="216" t="str">
        <f t="shared" si="4"/>
        <v>#REF!</v>
      </c>
    </row>
    <row r="44">
      <c r="A44" s="228">
        <f>'List of Students'!A42</f>
        <v>38</v>
      </c>
      <c r="B44" s="218" t="str">
        <f>'List of Students'!B42</f>
        <v/>
      </c>
      <c r="C44" s="218" t="str">
        <f>'List of Students'!C42</f>
        <v/>
      </c>
      <c r="D44" s="229" t="str">
        <f>ISE!I54</f>
        <v/>
      </c>
      <c r="E44" s="230" t="str">
        <f t="shared" si="5"/>
        <v>#REF!</v>
      </c>
      <c r="F44" s="230" t="str">
        <f t="shared" si="6"/>
        <v/>
      </c>
      <c r="G44" s="229" t="str">
        <f>'IA-1'!H54</f>
        <v/>
      </c>
      <c r="H44" s="229" t="str">
        <f>'IA-2'!H54</f>
        <v/>
      </c>
      <c r="I44" s="229" t="str">
        <f>'IA-3'!H54</f>
        <v/>
      </c>
      <c r="J44" s="229" t="str">
        <f t="shared" si="7"/>
        <v/>
      </c>
      <c r="K44" s="231" t="str">
        <f t="shared" si="8"/>
        <v/>
      </c>
      <c r="L44" s="217"/>
      <c r="Y44" s="216" t="str">
        <f t="shared" si="1"/>
        <v>#REF!</v>
      </c>
      <c r="Z44" s="217" t="str">
        <f t="shared" si="2"/>
        <v>#REF!</v>
      </c>
      <c r="AA44" s="216" t="str">
        <f t="shared" si="3"/>
        <v>#REF!</v>
      </c>
      <c r="AB44" s="216" t="str">
        <f t="shared" si="4"/>
        <v>#REF!</v>
      </c>
    </row>
    <row r="45">
      <c r="A45" s="228">
        <f>'List of Students'!A43</f>
        <v>39</v>
      </c>
      <c r="B45" s="218" t="str">
        <f>'List of Students'!B43</f>
        <v/>
      </c>
      <c r="C45" s="218" t="str">
        <f>'List of Students'!C43</f>
        <v/>
      </c>
      <c r="D45" s="229" t="str">
        <f>ISE!I55</f>
        <v/>
      </c>
      <c r="E45" s="230" t="str">
        <f t="shared" si="5"/>
        <v>#REF!</v>
      </c>
      <c r="F45" s="230" t="str">
        <f t="shared" si="6"/>
        <v/>
      </c>
      <c r="G45" s="229" t="str">
        <f>'IA-1'!H55</f>
        <v/>
      </c>
      <c r="H45" s="229" t="str">
        <f>'IA-2'!H55</f>
        <v/>
      </c>
      <c r="I45" s="229" t="str">
        <f>'IA-3'!H55</f>
        <v/>
      </c>
      <c r="J45" s="229" t="str">
        <f t="shared" si="7"/>
        <v/>
      </c>
      <c r="K45" s="231" t="str">
        <f t="shared" si="8"/>
        <v/>
      </c>
      <c r="L45" s="217"/>
      <c r="Y45" s="216" t="str">
        <f t="shared" si="1"/>
        <v>#REF!</v>
      </c>
      <c r="Z45" s="217" t="str">
        <f t="shared" si="2"/>
        <v>#REF!</v>
      </c>
      <c r="AA45" s="216" t="str">
        <f t="shared" si="3"/>
        <v>#REF!</v>
      </c>
      <c r="AB45" s="216" t="str">
        <f t="shared" si="4"/>
        <v>#REF!</v>
      </c>
    </row>
    <row r="46">
      <c r="A46" s="228">
        <f>'List of Students'!A44</f>
        <v>40</v>
      </c>
      <c r="B46" s="218" t="str">
        <f>'List of Students'!B44</f>
        <v/>
      </c>
      <c r="C46" s="218" t="str">
        <f>'List of Students'!C44</f>
        <v/>
      </c>
      <c r="D46" s="229" t="str">
        <f>ISE!I56</f>
        <v/>
      </c>
      <c r="E46" s="230" t="str">
        <f t="shared" si="5"/>
        <v>#REF!</v>
      </c>
      <c r="F46" s="230" t="str">
        <f t="shared" si="6"/>
        <v/>
      </c>
      <c r="G46" s="229" t="str">
        <f>'IA-1'!H56</f>
        <v/>
      </c>
      <c r="H46" s="229" t="str">
        <f>'IA-2'!H56</f>
        <v/>
      </c>
      <c r="I46" s="229" t="str">
        <f>'IA-3'!H56</f>
        <v/>
      </c>
      <c r="J46" s="229" t="str">
        <f t="shared" si="7"/>
        <v/>
      </c>
      <c r="K46" s="231" t="str">
        <f t="shared" si="8"/>
        <v/>
      </c>
      <c r="L46" s="217"/>
      <c r="Y46" s="216" t="str">
        <f t="shared" si="1"/>
        <v>#REF!</v>
      </c>
      <c r="Z46" s="217" t="str">
        <f t="shared" si="2"/>
        <v>#REF!</v>
      </c>
      <c r="AA46" s="216" t="str">
        <f t="shared" si="3"/>
        <v>#REF!</v>
      </c>
      <c r="AB46" s="216" t="str">
        <f t="shared" si="4"/>
        <v>#REF!</v>
      </c>
    </row>
    <row r="47">
      <c r="A47" s="228">
        <f>'List of Students'!A45</f>
        <v>41</v>
      </c>
      <c r="B47" s="218" t="str">
        <f>'List of Students'!B45</f>
        <v/>
      </c>
      <c r="C47" s="218" t="str">
        <f>'List of Students'!C45</f>
        <v/>
      </c>
      <c r="D47" s="229" t="str">
        <f>ISE!I57</f>
        <v/>
      </c>
      <c r="E47" s="230" t="str">
        <f t="shared" si="5"/>
        <v>#REF!</v>
      </c>
      <c r="F47" s="230" t="str">
        <f t="shared" si="6"/>
        <v/>
      </c>
      <c r="G47" s="229" t="str">
        <f>'IA-1'!H57</f>
        <v/>
      </c>
      <c r="H47" s="229" t="str">
        <f>'IA-2'!H57</f>
        <v/>
      </c>
      <c r="I47" s="229" t="str">
        <f>'IA-3'!H57</f>
        <v/>
      </c>
      <c r="J47" s="229" t="str">
        <f t="shared" si="7"/>
        <v/>
      </c>
      <c r="K47" s="231" t="str">
        <f t="shared" si="8"/>
        <v/>
      </c>
      <c r="L47" s="217"/>
      <c r="Y47" s="216" t="str">
        <f t="shared" si="1"/>
        <v>#REF!</v>
      </c>
      <c r="Z47" s="217" t="str">
        <f t="shared" si="2"/>
        <v>#REF!</v>
      </c>
      <c r="AA47" s="216" t="str">
        <f t="shared" si="3"/>
        <v>#REF!</v>
      </c>
      <c r="AB47" s="216" t="str">
        <f t="shared" si="4"/>
        <v>#REF!</v>
      </c>
    </row>
    <row r="48">
      <c r="A48" s="228">
        <f>'List of Students'!A46</f>
        <v>42</v>
      </c>
      <c r="B48" s="218" t="str">
        <f>'List of Students'!B46</f>
        <v/>
      </c>
      <c r="C48" s="218" t="str">
        <f>'List of Students'!C46</f>
        <v/>
      </c>
      <c r="D48" s="229" t="str">
        <f>ISE!I58</f>
        <v/>
      </c>
      <c r="E48" s="230" t="str">
        <f t="shared" si="5"/>
        <v>#REF!</v>
      </c>
      <c r="F48" s="230" t="str">
        <f t="shared" si="6"/>
        <v/>
      </c>
      <c r="G48" s="229" t="str">
        <f>'IA-1'!H58</f>
        <v/>
      </c>
      <c r="H48" s="229" t="str">
        <f>'IA-2'!H58</f>
        <v/>
      </c>
      <c r="I48" s="229" t="str">
        <f>'IA-3'!H58</f>
        <v/>
      </c>
      <c r="J48" s="229" t="str">
        <f t="shared" si="7"/>
        <v/>
      </c>
      <c r="K48" s="231" t="str">
        <f t="shared" si="8"/>
        <v/>
      </c>
      <c r="L48" s="217"/>
      <c r="Y48" s="216" t="str">
        <f t="shared" si="1"/>
        <v>#REF!</v>
      </c>
      <c r="Z48" s="217" t="str">
        <f t="shared" si="2"/>
        <v>#REF!</v>
      </c>
      <c r="AA48" s="216" t="str">
        <f t="shared" si="3"/>
        <v>#REF!</v>
      </c>
      <c r="AB48" s="216" t="str">
        <f t="shared" si="4"/>
        <v>#REF!</v>
      </c>
    </row>
    <row r="49">
      <c r="A49" s="228">
        <f>'List of Students'!A47</f>
        <v>43</v>
      </c>
      <c r="B49" s="218" t="str">
        <f>'List of Students'!B47</f>
        <v/>
      </c>
      <c r="C49" s="218" t="str">
        <f>'List of Students'!C47</f>
        <v/>
      </c>
      <c r="D49" s="229" t="str">
        <f>ISE!I59</f>
        <v/>
      </c>
      <c r="E49" s="230" t="str">
        <f t="shared" si="5"/>
        <v>#REF!</v>
      </c>
      <c r="F49" s="230" t="str">
        <f t="shared" si="6"/>
        <v/>
      </c>
      <c r="G49" s="229" t="str">
        <f>'IA-1'!H59</f>
        <v/>
      </c>
      <c r="H49" s="229" t="str">
        <f>'IA-2'!H59</f>
        <v/>
      </c>
      <c r="I49" s="229" t="str">
        <f>'IA-3'!H59</f>
        <v/>
      </c>
      <c r="J49" s="229" t="str">
        <f t="shared" si="7"/>
        <v/>
      </c>
      <c r="K49" s="231" t="str">
        <f t="shared" si="8"/>
        <v/>
      </c>
      <c r="L49" s="217"/>
      <c r="Y49" s="216" t="str">
        <f t="shared" si="1"/>
        <v>#REF!</v>
      </c>
      <c r="Z49" s="217" t="str">
        <f t="shared" si="2"/>
        <v>#REF!</v>
      </c>
      <c r="AA49" s="216" t="str">
        <f t="shared" si="3"/>
        <v>#REF!</v>
      </c>
      <c r="AB49" s="216" t="str">
        <f t="shared" si="4"/>
        <v>#REF!</v>
      </c>
    </row>
    <row r="50">
      <c r="A50" s="228">
        <f>'List of Students'!A48</f>
        <v>44</v>
      </c>
      <c r="B50" s="218" t="str">
        <f>'List of Students'!B48</f>
        <v/>
      </c>
      <c r="C50" s="218" t="str">
        <f>'List of Students'!C48</f>
        <v/>
      </c>
      <c r="D50" s="229" t="str">
        <f>ISE!I60</f>
        <v/>
      </c>
      <c r="E50" s="230" t="str">
        <f t="shared" si="5"/>
        <v>#REF!</v>
      </c>
      <c r="F50" s="230" t="str">
        <f t="shared" si="6"/>
        <v/>
      </c>
      <c r="G50" s="229" t="str">
        <f>'IA-1'!H60</f>
        <v/>
      </c>
      <c r="H50" s="229" t="str">
        <f>'IA-2'!H60</f>
        <v/>
      </c>
      <c r="I50" s="229" t="str">
        <f>'IA-3'!H60</f>
        <v/>
      </c>
      <c r="J50" s="229" t="str">
        <f t="shared" si="7"/>
        <v/>
      </c>
      <c r="K50" s="231" t="str">
        <f t="shared" si="8"/>
        <v/>
      </c>
      <c r="L50" s="217"/>
      <c r="Y50" s="216" t="str">
        <f t="shared" si="1"/>
        <v>#REF!</v>
      </c>
      <c r="Z50" s="217" t="str">
        <f t="shared" si="2"/>
        <v>#REF!</v>
      </c>
      <c r="AA50" s="216" t="str">
        <f t="shared" si="3"/>
        <v>#REF!</v>
      </c>
      <c r="AB50" s="216" t="str">
        <f t="shared" si="4"/>
        <v>#REF!</v>
      </c>
    </row>
    <row r="51">
      <c r="A51" s="228">
        <f>'List of Students'!A49</f>
        <v>45</v>
      </c>
      <c r="B51" s="218" t="str">
        <f>'List of Students'!B49</f>
        <v/>
      </c>
      <c r="C51" s="218" t="str">
        <f>'List of Students'!C49</f>
        <v/>
      </c>
      <c r="D51" s="229" t="str">
        <f>ISE!I61</f>
        <v/>
      </c>
      <c r="E51" s="230" t="str">
        <f t="shared" si="5"/>
        <v>#REF!</v>
      </c>
      <c r="F51" s="230" t="str">
        <f t="shared" si="6"/>
        <v/>
      </c>
      <c r="G51" s="229" t="str">
        <f>'IA-1'!H61</f>
        <v/>
      </c>
      <c r="H51" s="229" t="str">
        <f>'IA-2'!H61</f>
        <v/>
      </c>
      <c r="I51" s="229" t="str">
        <f>'IA-3'!H61</f>
        <v/>
      </c>
      <c r="J51" s="229" t="str">
        <f t="shared" si="7"/>
        <v/>
      </c>
      <c r="K51" s="231" t="str">
        <f t="shared" si="8"/>
        <v/>
      </c>
      <c r="L51" s="217"/>
      <c r="Y51" s="216" t="str">
        <f t="shared" si="1"/>
        <v>#REF!</v>
      </c>
      <c r="Z51" s="217" t="str">
        <f t="shared" si="2"/>
        <v>#REF!</v>
      </c>
      <c r="AA51" s="216" t="str">
        <f t="shared" si="3"/>
        <v>#REF!</v>
      </c>
      <c r="AB51" s="216" t="str">
        <f t="shared" si="4"/>
        <v>#REF!</v>
      </c>
    </row>
    <row r="52">
      <c r="A52" s="228">
        <f>'List of Students'!A50</f>
        <v>46</v>
      </c>
      <c r="B52" s="218" t="str">
        <f>'List of Students'!B50</f>
        <v/>
      </c>
      <c r="C52" s="218" t="str">
        <f>'List of Students'!C50</f>
        <v/>
      </c>
      <c r="D52" s="229" t="str">
        <f>ISE!I62</f>
        <v/>
      </c>
      <c r="E52" s="230" t="str">
        <f t="shared" si="5"/>
        <v>#REF!</v>
      </c>
      <c r="F52" s="230" t="str">
        <f t="shared" si="6"/>
        <v/>
      </c>
      <c r="G52" s="229" t="str">
        <f>'IA-1'!H62</f>
        <v/>
      </c>
      <c r="H52" s="229" t="str">
        <f>'IA-2'!H62</f>
        <v/>
      </c>
      <c r="I52" s="229" t="str">
        <f>'IA-3'!H62</f>
        <v/>
      </c>
      <c r="J52" s="229" t="str">
        <f t="shared" si="7"/>
        <v/>
      </c>
      <c r="K52" s="231" t="str">
        <f t="shared" si="8"/>
        <v/>
      </c>
      <c r="L52" s="217"/>
      <c r="Y52" s="216" t="str">
        <f t="shared" si="1"/>
        <v>#REF!</v>
      </c>
      <c r="Z52" s="217" t="str">
        <f t="shared" si="2"/>
        <v>#REF!</v>
      </c>
      <c r="AA52" s="216" t="str">
        <f t="shared" si="3"/>
        <v>#REF!</v>
      </c>
      <c r="AB52" s="216" t="str">
        <f t="shared" si="4"/>
        <v>#REF!</v>
      </c>
    </row>
    <row r="53">
      <c r="A53" s="228">
        <f>'List of Students'!A51</f>
        <v>47</v>
      </c>
      <c r="B53" s="218" t="str">
        <f>'List of Students'!B51</f>
        <v/>
      </c>
      <c r="C53" s="218" t="str">
        <f>'List of Students'!C51</f>
        <v/>
      </c>
      <c r="D53" s="229" t="str">
        <f>ISE!I63</f>
        <v/>
      </c>
      <c r="E53" s="230" t="str">
        <f t="shared" si="5"/>
        <v>#REF!</v>
      </c>
      <c r="F53" s="230" t="str">
        <f t="shared" si="6"/>
        <v/>
      </c>
      <c r="G53" s="229" t="str">
        <f>'IA-1'!H63</f>
        <v/>
      </c>
      <c r="H53" s="229" t="str">
        <f>'IA-2'!H63</f>
        <v/>
      </c>
      <c r="I53" s="229" t="str">
        <f>'IA-3'!H63</f>
        <v/>
      </c>
      <c r="J53" s="229" t="str">
        <f t="shared" si="7"/>
        <v/>
      </c>
      <c r="K53" s="231" t="str">
        <f t="shared" si="8"/>
        <v/>
      </c>
      <c r="L53" s="217"/>
      <c r="Y53" s="216" t="str">
        <f t="shared" si="1"/>
        <v>#REF!</v>
      </c>
      <c r="Z53" s="217" t="str">
        <f t="shared" si="2"/>
        <v>#REF!</v>
      </c>
      <c r="AA53" s="216" t="str">
        <f t="shared" si="3"/>
        <v>#REF!</v>
      </c>
      <c r="AB53" s="216" t="str">
        <f t="shared" si="4"/>
        <v>#REF!</v>
      </c>
    </row>
    <row r="54">
      <c r="A54" s="228">
        <f>'List of Students'!A52</f>
        <v>48</v>
      </c>
      <c r="B54" s="218" t="str">
        <f>'List of Students'!B52</f>
        <v/>
      </c>
      <c r="C54" s="218" t="str">
        <f>'List of Students'!C52</f>
        <v/>
      </c>
      <c r="D54" s="229" t="str">
        <f>ISE!I64</f>
        <v/>
      </c>
      <c r="E54" s="230" t="str">
        <f t="shared" si="5"/>
        <v>#REF!</v>
      </c>
      <c r="F54" s="230" t="str">
        <f t="shared" si="6"/>
        <v/>
      </c>
      <c r="G54" s="229" t="str">
        <f>'IA-1'!H64</f>
        <v/>
      </c>
      <c r="H54" s="229" t="str">
        <f>'IA-2'!H64</f>
        <v/>
      </c>
      <c r="I54" s="229" t="str">
        <f>'IA-3'!H64</f>
        <v/>
      </c>
      <c r="J54" s="229" t="str">
        <f t="shared" si="7"/>
        <v/>
      </c>
      <c r="K54" s="231" t="str">
        <f t="shared" si="8"/>
        <v/>
      </c>
      <c r="L54" s="217"/>
      <c r="Y54" s="216" t="str">
        <f t="shared" si="1"/>
        <v>#REF!</v>
      </c>
      <c r="Z54" s="217" t="str">
        <f t="shared" si="2"/>
        <v>#REF!</v>
      </c>
      <c r="AA54" s="216" t="str">
        <f t="shared" si="3"/>
        <v>#REF!</v>
      </c>
      <c r="AB54" s="216" t="str">
        <f t="shared" si="4"/>
        <v>#REF!</v>
      </c>
    </row>
    <row r="55">
      <c r="A55" s="228">
        <f>'List of Students'!A53</f>
        <v>49</v>
      </c>
      <c r="B55" s="218" t="str">
        <f>'List of Students'!B53</f>
        <v/>
      </c>
      <c r="C55" s="218" t="str">
        <f>'List of Students'!C53</f>
        <v/>
      </c>
      <c r="D55" s="229" t="str">
        <f>ISE!I65</f>
        <v/>
      </c>
      <c r="E55" s="230" t="str">
        <f t="shared" si="5"/>
        <v>#REF!</v>
      </c>
      <c r="F55" s="230" t="str">
        <f t="shared" si="6"/>
        <v/>
      </c>
      <c r="G55" s="229" t="str">
        <f>'IA-1'!H65</f>
        <v/>
      </c>
      <c r="H55" s="229" t="str">
        <f>'IA-2'!H65</f>
        <v/>
      </c>
      <c r="I55" s="229" t="str">
        <f>'IA-3'!H65</f>
        <v/>
      </c>
      <c r="J55" s="229" t="str">
        <f t="shared" si="7"/>
        <v/>
      </c>
      <c r="K55" s="231" t="str">
        <f t="shared" si="8"/>
        <v/>
      </c>
      <c r="L55" s="217"/>
      <c r="Y55" s="216" t="str">
        <f t="shared" si="1"/>
        <v>#REF!</v>
      </c>
      <c r="Z55" s="217" t="str">
        <f t="shared" si="2"/>
        <v>#REF!</v>
      </c>
      <c r="AA55" s="216" t="str">
        <f t="shared" si="3"/>
        <v>#REF!</v>
      </c>
      <c r="AB55" s="216" t="str">
        <f t="shared" si="4"/>
        <v>#REF!</v>
      </c>
    </row>
    <row r="56">
      <c r="A56" s="228">
        <f>'List of Students'!A54</f>
        <v>50</v>
      </c>
      <c r="B56" s="218" t="str">
        <f>'List of Students'!B54</f>
        <v/>
      </c>
      <c r="C56" s="218" t="str">
        <f>'List of Students'!C54</f>
        <v/>
      </c>
      <c r="D56" s="229" t="str">
        <f>ISE!I66</f>
        <v/>
      </c>
      <c r="E56" s="230" t="str">
        <f t="shared" si="5"/>
        <v>#REF!</v>
      </c>
      <c r="F56" s="230" t="str">
        <f t="shared" si="6"/>
        <v/>
      </c>
      <c r="G56" s="229" t="str">
        <f>'IA-1'!H66</f>
        <v/>
      </c>
      <c r="H56" s="229" t="str">
        <f>'IA-2'!H66</f>
        <v/>
      </c>
      <c r="I56" s="229" t="str">
        <f>'IA-3'!H66</f>
        <v/>
      </c>
      <c r="J56" s="229" t="str">
        <f t="shared" si="7"/>
        <v/>
      </c>
      <c r="K56" s="231" t="str">
        <f t="shared" si="8"/>
        <v/>
      </c>
      <c r="L56" s="217"/>
      <c r="Y56" s="216" t="str">
        <f t="shared" si="1"/>
        <v>#REF!</v>
      </c>
      <c r="Z56" s="217" t="str">
        <f t="shared" si="2"/>
        <v>#REF!</v>
      </c>
      <c r="AA56" s="216" t="str">
        <f t="shared" si="3"/>
        <v>#REF!</v>
      </c>
      <c r="AB56" s="216" t="str">
        <f t="shared" si="4"/>
        <v>#REF!</v>
      </c>
    </row>
    <row r="57">
      <c r="A57" s="228">
        <f>'List of Students'!A55</f>
        <v>51</v>
      </c>
      <c r="B57" s="218" t="str">
        <f>'List of Students'!B55</f>
        <v/>
      </c>
      <c r="C57" s="218" t="str">
        <f>'List of Students'!C55</f>
        <v/>
      </c>
      <c r="D57" s="229" t="str">
        <f>ISE!I67</f>
        <v/>
      </c>
      <c r="E57" s="230" t="str">
        <f t="shared" si="5"/>
        <v>#REF!</v>
      </c>
      <c r="F57" s="230" t="str">
        <f t="shared" si="6"/>
        <v/>
      </c>
      <c r="G57" s="229" t="str">
        <f>'IA-1'!H67</f>
        <v/>
      </c>
      <c r="H57" s="229" t="str">
        <f>'IA-2'!H67</f>
        <v/>
      </c>
      <c r="I57" s="229" t="str">
        <f>'IA-3'!H67</f>
        <v/>
      </c>
      <c r="J57" s="229" t="str">
        <f t="shared" si="7"/>
        <v/>
      </c>
      <c r="K57" s="231" t="str">
        <f t="shared" si="8"/>
        <v/>
      </c>
      <c r="L57" s="217"/>
      <c r="Y57" s="216" t="str">
        <f t="shared" si="1"/>
        <v>#REF!</v>
      </c>
      <c r="Z57" s="217" t="str">
        <f t="shared" si="2"/>
        <v>#REF!</v>
      </c>
      <c r="AA57" s="216" t="str">
        <f t="shared" si="3"/>
        <v>#REF!</v>
      </c>
      <c r="AB57" s="216" t="str">
        <f t="shared" si="4"/>
        <v>#REF!</v>
      </c>
    </row>
    <row r="58">
      <c r="A58" s="228">
        <f>'List of Students'!A56</f>
        <v>52</v>
      </c>
      <c r="B58" s="218" t="str">
        <f>'List of Students'!B56</f>
        <v/>
      </c>
      <c r="C58" s="218" t="str">
        <f>'List of Students'!C56</f>
        <v/>
      </c>
      <c r="D58" s="229" t="str">
        <f>ISE!I68</f>
        <v/>
      </c>
      <c r="E58" s="230" t="str">
        <f t="shared" si="5"/>
        <v>#REF!</v>
      </c>
      <c r="F58" s="230" t="str">
        <f t="shared" si="6"/>
        <v/>
      </c>
      <c r="G58" s="229" t="str">
        <f>'IA-1'!H68</f>
        <v/>
      </c>
      <c r="H58" s="229" t="str">
        <f>'IA-2'!H68</f>
        <v/>
      </c>
      <c r="I58" s="229" t="str">
        <f>'IA-3'!H68</f>
        <v/>
      </c>
      <c r="J58" s="229" t="str">
        <f t="shared" si="7"/>
        <v/>
      </c>
      <c r="K58" s="231" t="str">
        <f t="shared" si="8"/>
        <v/>
      </c>
      <c r="L58" s="217"/>
      <c r="Y58" s="216" t="str">
        <f t="shared" si="1"/>
        <v>#REF!</v>
      </c>
      <c r="Z58" s="217" t="str">
        <f t="shared" si="2"/>
        <v>#REF!</v>
      </c>
      <c r="AA58" s="216" t="str">
        <f t="shared" si="3"/>
        <v>#REF!</v>
      </c>
      <c r="AB58" s="216" t="str">
        <f t="shared" si="4"/>
        <v>#REF!</v>
      </c>
    </row>
    <row r="59">
      <c r="A59" s="228">
        <f>'List of Students'!A57</f>
        <v>53</v>
      </c>
      <c r="B59" s="218" t="str">
        <f>'List of Students'!B57</f>
        <v/>
      </c>
      <c r="C59" s="218" t="str">
        <f>'List of Students'!C57</f>
        <v/>
      </c>
      <c r="D59" s="229" t="str">
        <f>ISE!I69</f>
        <v/>
      </c>
      <c r="E59" s="230" t="str">
        <f t="shared" si="5"/>
        <v>#REF!</v>
      </c>
      <c r="F59" s="230" t="str">
        <f t="shared" si="6"/>
        <v/>
      </c>
      <c r="G59" s="229" t="str">
        <f>'IA-1'!H69</f>
        <v/>
      </c>
      <c r="H59" s="229" t="str">
        <f>'IA-2'!H69</f>
        <v/>
      </c>
      <c r="I59" s="229" t="str">
        <f>'IA-3'!H69</f>
        <v/>
      </c>
      <c r="J59" s="229" t="str">
        <f t="shared" si="7"/>
        <v/>
      </c>
      <c r="K59" s="231" t="str">
        <f t="shared" si="8"/>
        <v/>
      </c>
      <c r="L59" s="217"/>
      <c r="Y59" s="216" t="str">
        <f t="shared" si="1"/>
        <v>#REF!</v>
      </c>
      <c r="Z59" s="217" t="str">
        <f t="shared" si="2"/>
        <v>#REF!</v>
      </c>
      <c r="AA59" s="216" t="str">
        <f t="shared" si="3"/>
        <v>#REF!</v>
      </c>
      <c r="AB59" s="216" t="str">
        <f t="shared" si="4"/>
        <v>#REF!</v>
      </c>
    </row>
    <row r="60">
      <c r="A60" s="228">
        <f>'List of Students'!A58</f>
        <v>54</v>
      </c>
      <c r="B60" s="218" t="str">
        <f>'List of Students'!B58</f>
        <v/>
      </c>
      <c r="C60" s="218" t="str">
        <f>'List of Students'!C58</f>
        <v/>
      </c>
      <c r="D60" s="229" t="str">
        <f>ISE!I70</f>
        <v/>
      </c>
      <c r="E60" s="230" t="str">
        <f t="shared" si="5"/>
        <v>#REF!</v>
      </c>
      <c r="F60" s="230" t="str">
        <f t="shared" si="6"/>
        <v/>
      </c>
      <c r="G60" s="229" t="str">
        <f>'IA-1'!H70</f>
        <v/>
      </c>
      <c r="H60" s="229" t="str">
        <f>'IA-2'!H70</f>
        <v/>
      </c>
      <c r="I60" s="229" t="str">
        <f>'IA-3'!H70</f>
        <v/>
      </c>
      <c r="J60" s="229" t="str">
        <f t="shared" si="7"/>
        <v/>
      </c>
      <c r="K60" s="231" t="str">
        <f t="shared" si="8"/>
        <v/>
      </c>
      <c r="L60" s="217"/>
      <c r="Y60" s="216" t="str">
        <f t="shared" si="1"/>
        <v>#REF!</v>
      </c>
      <c r="Z60" s="217" t="str">
        <f t="shared" si="2"/>
        <v>#REF!</v>
      </c>
      <c r="AA60" s="216" t="str">
        <f t="shared" si="3"/>
        <v>#REF!</v>
      </c>
      <c r="AB60" s="216" t="str">
        <f t="shared" si="4"/>
        <v>#REF!</v>
      </c>
    </row>
    <row r="61">
      <c r="A61" s="228">
        <f>'List of Students'!A59</f>
        <v>55</v>
      </c>
      <c r="B61" s="218" t="str">
        <f>'List of Students'!B59</f>
        <v/>
      </c>
      <c r="C61" s="218" t="str">
        <f>'List of Students'!C59</f>
        <v/>
      </c>
      <c r="D61" s="229" t="str">
        <f>ISE!I71</f>
        <v/>
      </c>
      <c r="E61" s="230" t="str">
        <f t="shared" si="5"/>
        <v>#REF!</v>
      </c>
      <c r="F61" s="230" t="str">
        <f t="shared" si="6"/>
        <v/>
      </c>
      <c r="G61" s="229" t="str">
        <f>'IA-1'!H71</f>
        <v/>
      </c>
      <c r="H61" s="229" t="str">
        <f>'IA-2'!H71</f>
        <v/>
      </c>
      <c r="I61" s="229" t="str">
        <f>'IA-3'!H71</f>
        <v/>
      </c>
      <c r="J61" s="229" t="str">
        <f t="shared" si="7"/>
        <v/>
      </c>
      <c r="K61" s="231" t="str">
        <f t="shared" si="8"/>
        <v/>
      </c>
      <c r="L61" s="217"/>
      <c r="Y61" s="216" t="str">
        <f t="shared" si="1"/>
        <v>#REF!</v>
      </c>
      <c r="Z61" s="217" t="str">
        <f t="shared" si="2"/>
        <v>#REF!</v>
      </c>
      <c r="AA61" s="216" t="str">
        <f t="shared" si="3"/>
        <v>#REF!</v>
      </c>
      <c r="AB61" s="216" t="str">
        <f t="shared" si="4"/>
        <v>#REF!</v>
      </c>
    </row>
    <row r="62">
      <c r="A62" s="228">
        <f>'List of Students'!A60</f>
        <v>56</v>
      </c>
      <c r="B62" s="218" t="str">
        <f>'List of Students'!B60</f>
        <v/>
      </c>
      <c r="C62" s="218" t="str">
        <f>'List of Students'!C60</f>
        <v/>
      </c>
      <c r="D62" s="229" t="str">
        <f>ISE!I72</f>
        <v/>
      </c>
      <c r="E62" s="230" t="str">
        <f t="shared" si="5"/>
        <v>#REF!</v>
      </c>
      <c r="F62" s="230" t="str">
        <f t="shared" si="6"/>
        <v/>
      </c>
      <c r="G62" s="229" t="str">
        <f>'IA-1'!H72</f>
        <v/>
      </c>
      <c r="H62" s="229" t="str">
        <f>'IA-2'!H72</f>
        <v/>
      </c>
      <c r="I62" s="229" t="str">
        <f>'IA-3'!H72</f>
        <v/>
      </c>
      <c r="J62" s="229" t="str">
        <f t="shared" si="7"/>
        <v/>
      </c>
      <c r="K62" s="231" t="str">
        <f t="shared" si="8"/>
        <v/>
      </c>
      <c r="L62" s="217"/>
      <c r="Y62" s="216" t="str">
        <f t="shared" si="1"/>
        <v>#REF!</v>
      </c>
      <c r="Z62" s="217" t="str">
        <f t="shared" si="2"/>
        <v>#REF!</v>
      </c>
      <c r="AA62" s="216" t="str">
        <f t="shared" si="3"/>
        <v>#REF!</v>
      </c>
      <c r="AB62" s="216" t="str">
        <f t="shared" si="4"/>
        <v>#REF!</v>
      </c>
    </row>
    <row r="63">
      <c r="A63" s="228">
        <f>'List of Students'!A61</f>
        <v>57</v>
      </c>
      <c r="B63" s="218" t="str">
        <f>'List of Students'!B61</f>
        <v/>
      </c>
      <c r="C63" s="218" t="str">
        <f>'List of Students'!C61</f>
        <v/>
      </c>
      <c r="D63" s="229" t="str">
        <f>ISE!I73</f>
        <v/>
      </c>
      <c r="E63" s="230" t="str">
        <f t="shared" si="5"/>
        <v>#REF!</v>
      </c>
      <c r="F63" s="230" t="str">
        <f t="shared" si="6"/>
        <v/>
      </c>
      <c r="G63" s="229" t="str">
        <f>'IA-1'!H73</f>
        <v/>
      </c>
      <c r="H63" s="229" t="str">
        <f>'IA-2'!H73</f>
        <v/>
      </c>
      <c r="I63" s="229" t="str">
        <f>'IA-3'!H73</f>
        <v/>
      </c>
      <c r="J63" s="229" t="str">
        <f t="shared" si="7"/>
        <v/>
      </c>
      <c r="K63" s="231" t="str">
        <f t="shared" si="8"/>
        <v/>
      </c>
      <c r="L63" s="217"/>
      <c r="Y63" s="216" t="str">
        <f t="shared" si="1"/>
        <v>#REF!</v>
      </c>
      <c r="Z63" s="217" t="str">
        <f t="shared" si="2"/>
        <v>#REF!</v>
      </c>
      <c r="AA63" s="216" t="str">
        <f t="shared" si="3"/>
        <v>#REF!</v>
      </c>
      <c r="AB63" s="216" t="str">
        <f t="shared" si="4"/>
        <v>#REF!</v>
      </c>
    </row>
    <row r="64">
      <c r="A64" s="228">
        <f>'List of Students'!A62</f>
        <v>58</v>
      </c>
      <c r="B64" s="218" t="str">
        <f>'List of Students'!B62</f>
        <v/>
      </c>
      <c r="C64" s="218" t="str">
        <f>'List of Students'!C62</f>
        <v/>
      </c>
      <c r="D64" s="229" t="str">
        <f>ISE!I74</f>
        <v/>
      </c>
      <c r="E64" s="230" t="str">
        <f t="shared" si="5"/>
        <v>#REF!</v>
      </c>
      <c r="F64" s="230" t="str">
        <f t="shared" si="6"/>
        <v/>
      </c>
      <c r="G64" s="229" t="str">
        <f>'IA-1'!H74</f>
        <v/>
      </c>
      <c r="H64" s="229" t="str">
        <f>'IA-2'!H74</f>
        <v/>
      </c>
      <c r="I64" s="229" t="str">
        <f>'IA-3'!H74</f>
        <v/>
      </c>
      <c r="J64" s="229" t="str">
        <f t="shared" si="7"/>
        <v/>
      </c>
      <c r="K64" s="231" t="str">
        <f t="shared" si="8"/>
        <v/>
      </c>
      <c r="L64" s="217"/>
      <c r="Y64" s="216" t="str">
        <f t="shared" si="1"/>
        <v>#REF!</v>
      </c>
      <c r="Z64" s="217" t="str">
        <f t="shared" si="2"/>
        <v>#REF!</v>
      </c>
      <c r="AA64" s="216" t="str">
        <f t="shared" si="3"/>
        <v>#REF!</v>
      </c>
      <c r="AB64" s="216" t="str">
        <f t="shared" si="4"/>
        <v>#REF!</v>
      </c>
    </row>
    <row r="65">
      <c r="A65" s="228">
        <f>'List of Students'!A63</f>
        <v>59</v>
      </c>
      <c r="B65" s="218" t="str">
        <f>'List of Students'!B63</f>
        <v/>
      </c>
      <c r="C65" s="218" t="str">
        <f>'List of Students'!C63</f>
        <v/>
      </c>
      <c r="D65" s="229" t="str">
        <f>ISE!I75</f>
        <v/>
      </c>
      <c r="E65" s="230" t="str">
        <f t="shared" si="5"/>
        <v>#REF!</v>
      </c>
      <c r="F65" s="230" t="str">
        <f t="shared" si="6"/>
        <v/>
      </c>
      <c r="G65" s="229" t="str">
        <f>'IA-1'!H75</f>
        <v/>
      </c>
      <c r="H65" s="229" t="str">
        <f>'IA-2'!H75</f>
        <v/>
      </c>
      <c r="I65" s="229" t="str">
        <f>'IA-3'!H75</f>
        <v/>
      </c>
      <c r="J65" s="229" t="str">
        <f t="shared" si="7"/>
        <v/>
      </c>
      <c r="K65" s="231" t="str">
        <f t="shared" si="8"/>
        <v/>
      </c>
      <c r="L65" s="217"/>
      <c r="Y65" s="216" t="str">
        <f t="shared" si="1"/>
        <v>#REF!</v>
      </c>
      <c r="Z65" s="217" t="str">
        <f t="shared" si="2"/>
        <v>#REF!</v>
      </c>
      <c r="AA65" s="216" t="str">
        <f t="shared" si="3"/>
        <v>#REF!</v>
      </c>
      <c r="AB65" s="216" t="str">
        <f t="shared" si="4"/>
        <v>#REF!</v>
      </c>
    </row>
    <row r="66">
      <c r="A66" s="228">
        <f>'List of Students'!A64</f>
        <v>60</v>
      </c>
      <c r="B66" s="218" t="str">
        <f>'List of Students'!B64</f>
        <v/>
      </c>
      <c r="C66" s="218" t="str">
        <f>'List of Students'!C64</f>
        <v/>
      </c>
      <c r="D66" s="229" t="str">
        <f>ISE!I76</f>
        <v/>
      </c>
      <c r="E66" s="230" t="str">
        <f t="shared" si="5"/>
        <v>#REF!</v>
      </c>
      <c r="F66" s="230" t="str">
        <f t="shared" si="6"/>
        <v/>
      </c>
      <c r="G66" s="229" t="str">
        <f>'IA-1'!H76</f>
        <v/>
      </c>
      <c r="H66" s="229" t="str">
        <f>'IA-2'!H76</f>
        <v/>
      </c>
      <c r="I66" s="229" t="str">
        <f>'IA-3'!H76</f>
        <v/>
      </c>
      <c r="J66" s="229" t="str">
        <f t="shared" si="7"/>
        <v/>
      </c>
      <c r="K66" s="231" t="str">
        <f t="shared" si="8"/>
        <v/>
      </c>
      <c r="L66" s="217"/>
      <c r="Y66" s="216" t="str">
        <f t="shared" si="1"/>
        <v>#REF!</v>
      </c>
      <c r="Z66" s="217" t="str">
        <f t="shared" si="2"/>
        <v>#REF!</v>
      </c>
      <c r="AA66" s="216" t="str">
        <f t="shared" si="3"/>
        <v>#REF!</v>
      </c>
      <c r="AB66" s="216" t="str">
        <f t="shared" si="4"/>
        <v>#REF!</v>
      </c>
    </row>
    <row r="67">
      <c r="A67" s="228">
        <f>'List of Students'!A65</f>
        <v>61</v>
      </c>
      <c r="B67" s="218" t="str">
        <f>'List of Students'!B65</f>
        <v/>
      </c>
      <c r="C67" s="218" t="str">
        <f>'List of Students'!C65</f>
        <v/>
      </c>
      <c r="D67" s="229" t="str">
        <f>ISE!I77</f>
        <v/>
      </c>
      <c r="E67" s="230" t="str">
        <f t="shared" si="5"/>
        <v>#REF!</v>
      </c>
      <c r="F67" s="230" t="str">
        <f t="shared" si="6"/>
        <v/>
      </c>
      <c r="G67" s="229" t="str">
        <f>'IA-1'!H77</f>
        <v/>
      </c>
      <c r="H67" s="229" t="str">
        <f>'IA-2'!H77</f>
        <v/>
      </c>
      <c r="I67" s="229" t="str">
        <f>'IA-3'!H77</f>
        <v/>
      </c>
      <c r="J67" s="229" t="str">
        <f t="shared" si="7"/>
        <v/>
      </c>
      <c r="K67" s="231" t="str">
        <f t="shared" si="8"/>
        <v/>
      </c>
      <c r="L67" s="217"/>
      <c r="Y67" s="216" t="str">
        <f t="shared" si="1"/>
        <v>#REF!</v>
      </c>
      <c r="Z67" s="217" t="str">
        <f t="shared" si="2"/>
        <v>#REF!</v>
      </c>
      <c r="AA67" s="216" t="str">
        <f t="shared" si="3"/>
        <v>#REF!</v>
      </c>
      <c r="AB67" s="216" t="str">
        <f t="shared" si="4"/>
        <v>#REF!</v>
      </c>
    </row>
    <row r="68">
      <c r="A68" s="228">
        <f>'List of Students'!A66</f>
        <v>62</v>
      </c>
      <c r="B68" s="218" t="str">
        <f>'List of Students'!B66</f>
        <v/>
      </c>
      <c r="C68" s="218" t="str">
        <f>'List of Students'!C66</f>
        <v/>
      </c>
      <c r="D68" s="229" t="str">
        <f>ISE!I78</f>
        <v/>
      </c>
      <c r="E68" s="230" t="str">
        <f t="shared" si="5"/>
        <v>#REF!</v>
      </c>
      <c r="F68" s="230" t="str">
        <f t="shared" si="6"/>
        <v/>
      </c>
      <c r="G68" s="229" t="str">
        <f>'IA-1'!H78</f>
        <v/>
      </c>
      <c r="H68" s="229" t="str">
        <f>'IA-2'!H78</f>
        <v/>
      </c>
      <c r="I68" s="229" t="str">
        <f>'IA-3'!H78</f>
        <v/>
      </c>
      <c r="J68" s="229" t="str">
        <f t="shared" si="7"/>
        <v/>
      </c>
      <c r="K68" s="231" t="str">
        <f t="shared" si="8"/>
        <v/>
      </c>
      <c r="L68" s="217"/>
      <c r="Y68" s="216" t="str">
        <f t="shared" si="1"/>
        <v>#REF!</v>
      </c>
      <c r="Z68" s="217" t="str">
        <f t="shared" si="2"/>
        <v>#REF!</v>
      </c>
      <c r="AA68" s="216" t="str">
        <f t="shared" si="3"/>
        <v>#REF!</v>
      </c>
      <c r="AB68" s="216" t="str">
        <f t="shared" si="4"/>
        <v>#REF!</v>
      </c>
    </row>
    <row r="69">
      <c r="A69" s="228">
        <f>'List of Students'!A67</f>
        <v>63</v>
      </c>
      <c r="B69" s="218" t="str">
        <f>'List of Students'!B67</f>
        <v/>
      </c>
      <c r="C69" s="218" t="str">
        <f>'List of Students'!C67</f>
        <v/>
      </c>
      <c r="D69" s="229" t="str">
        <f>ISE!I79</f>
        <v/>
      </c>
      <c r="E69" s="230" t="str">
        <f t="shared" si="5"/>
        <v>#REF!</v>
      </c>
      <c r="F69" s="230" t="str">
        <f t="shared" si="6"/>
        <v/>
      </c>
      <c r="G69" s="229" t="str">
        <f>'IA-1'!H79</f>
        <v/>
      </c>
      <c r="H69" s="229" t="str">
        <f>'IA-2'!H79</f>
        <v/>
      </c>
      <c r="I69" s="229" t="str">
        <f>'IA-3'!H79</f>
        <v/>
      </c>
      <c r="J69" s="229" t="str">
        <f t="shared" si="7"/>
        <v/>
      </c>
      <c r="K69" s="231" t="str">
        <f t="shared" si="8"/>
        <v/>
      </c>
      <c r="L69" s="217"/>
      <c r="Y69" s="216" t="str">
        <f t="shared" si="1"/>
        <v>#REF!</v>
      </c>
      <c r="Z69" s="217" t="str">
        <f t="shared" si="2"/>
        <v>#REF!</v>
      </c>
      <c r="AA69" s="216" t="str">
        <f t="shared" si="3"/>
        <v>#REF!</v>
      </c>
      <c r="AB69" s="216" t="str">
        <f t="shared" si="4"/>
        <v>#REF!</v>
      </c>
    </row>
    <row r="70">
      <c r="A70" s="228">
        <f>'List of Students'!A68</f>
        <v>64</v>
      </c>
      <c r="B70" s="218" t="str">
        <f>'List of Students'!B68</f>
        <v/>
      </c>
      <c r="C70" s="218" t="str">
        <f>'List of Students'!C68</f>
        <v/>
      </c>
      <c r="D70" s="229" t="str">
        <f>ISE!I80</f>
        <v/>
      </c>
      <c r="E70" s="230" t="str">
        <f t="shared" si="5"/>
        <v>#REF!</v>
      </c>
      <c r="F70" s="230" t="str">
        <f t="shared" si="6"/>
        <v/>
      </c>
      <c r="G70" s="229" t="str">
        <f>'IA-1'!H80</f>
        <v/>
      </c>
      <c r="H70" s="229" t="str">
        <f>'IA-2'!H80</f>
        <v/>
      </c>
      <c r="I70" s="229" t="str">
        <f>'IA-3'!H80</f>
        <v/>
      </c>
      <c r="J70" s="229" t="str">
        <f t="shared" si="7"/>
        <v/>
      </c>
      <c r="K70" s="231" t="str">
        <f t="shared" si="8"/>
        <v/>
      </c>
      <c r="L70" s="217"/>
      <c r="Y70" s="216" t="str">
        <f t="shared" si="1"/>
        <v>#REF!</v>
      </c>
      <c r="Z70" s="217" t="str">
        <f t="shared" si="2"/>
        <v>#REF!</v>
      </c>
      <c r="AA70" s="216" t="str">
        <f t="shared" si="3"/>
        <v>#REF!</v>
      </c>
      <c r="AB70" s="216" t="str">
        <f t="shared" si="4"/>
        <v>#REF!</v>
      </c>
    </row>
    <row r="71">
      <c r="A71" s="228">
        <f>'List of Students'!A69</f>
        <v>65</v>
      </c>
      <c r="B71" s="218" t="str">
        <f>'List of Students'!B69</f>
        <v/>
      </c>
      <c r="C71" s="218" t="str">
        <f>'List of Students'!C69</f>
        <v/>
      </c>
      <c r="D71" s="229" t="str">
        <f>ISE!I81</f>
        <v/>
      </c>
      <c r="E71" s="230" t="str">
        <f t="shared" si="5"/>
        <v>#REF!</v>
      </c>
      <c r="F71" s="230" t="str">
        <f t="shared" si="6"/>
        <v/>
      </c>
      <c r="G71" s="229" t="str">
        <f>'IA-1'!H81</f>
        <v/>
      </c>
      <c r="H71" s="229" t="str">
        <f>'IA-2'!H81</f>
        <v/>
      </c>
      <c r="I71" s="229" t="str">
        <f>'IA-3'!H81</f>
        <v/>
      </c>
      <c r="J71" s="229" t="str">
        <f t="shared" si="7"/>
        <v/>
      </c>
      <c r="K71" s="231" t="str">
        <f t="shared" si="8"/>
        <v/>
      </c>
      <c r="L71" s="217"/>
      <c r="Y71" s="216" t="str">
        <f t="shared" si="1"/>
        <v>#REF!</v>
      </c>
      <c r="Z71" s="217" t="str">
        <f t="shared" si="2"/>
        <v>#REF!</v>
      </c>
      <c r="AA71" s="216" t="str">
        <f t="shared" si="3"/>
        <v>#REF!</v>
      </c>
      <c r="AB71" s="216" t="str">
        <f t="shared" si="4"/>
        <v>#REF!</v>
      </c>
    </row>
    <row r="72">
      <c r="A72" s="228">
        <f>'List of Students'!A70</f>
        <v>66</v>
      </c>
      <c r="B72" s="218" t="str">
        <f>'List of Students'!B70</f>
        <v/>
      </c>
      <c r="C72" s="218" t="str">
        <f>'List of Students'!C70</f>
        <v/>
      </c>
      <c r="D72" s="229" t="str">
        <f>ISE!I82</f>
        <v/>
      </c>
      <c r="E72" s="230" t="str">
        <f t="shared" si="5"/>
        <v>#REF!</v>
      </c>
      <c r="F72" s="230" t="str">
        <f t="shared" si="6"/>
        <v/>
      </c>
      <c r="G72" s="229" t="str">
        <f>'IA-1'!H82</f>
        <v/>
      </c>
      <c r="H72" s="229" t="str">
        <f>'IA-2'!H82</f>
        <v/>
      </c>
      <c r="I72" s="229" t="str">
        <f>'IA-3'!H82</f>
        <v/>
      </c>
      <c r="J72" s="229" t="str">
        <f t="shared" si="7"/>
        <v/>
      </c>
      <c r="K72" s="231" t="str">
        <f t="shared" si="8"/>
        <v/>
      </c>
      <c r="L72" s="217"/>
      <c r="Y72" s="216" t="str">
        <f t="shared" si="1"/>
        <v>#REF!</v>
      </c>
      <c r="Z72" s="217" t="str">
        <f t="shared" si="2"/>
        <v>#REF!</v>
      </c>
      <c r="AA72" s="216" t="str">
        <f t="shared" si="3"/>
        <v>#REF!</v>
      </c>
      <c r="AB72" s="216" t="str">
        <f t="shared" si="4"/>
        <v>#REF!</v>
      </c>
    </row>
    <row r="73">
      <c r="A73" s="228">
        <f>'List of Students'!A71</f>
        <v>67</v>
      </c>
      <c r="B73" s="218" t="str">
        <f>'List of Students'!B71</f>
        <v/>
      </c>
      <c r="C73" s="218" t="str">
        <f>'List of Students'!C71</f>
        <v/>
      </c>
      <c r="D73" s="229" t="str">
        <f>ISE!I83</f>
        <v/>
      </c>
      <c r="E73" s="230" t="str">
        <f t="shared" si="5"/>
        <v>#REF!</v>
      </c>
      <c r="F73" s="230" t="str">
        <f t="shared" si="6"/>
        <v/>
      </c>
      <c r="G73" s="229" t="str">
        <f>'IA-1'!H83</f>
        <v/>
      </c>
      <c r="H73" s="229" t="str">
        <f>'IA-2'!H83</f>
        <v/>
      </c>
      <c r="I73" s="229" t="str">
        <f>'IA-3'!H83</f>
        <v/>
      </c>
      <c r="J73" s="229" t="str">
        <f t="shared" si="7"/>
        <v/>
      </c>
      <c r="K73" s="231" t="str">
        <f t="shared" si="8"/>
        <v/>
      </c>
      <c r="L73" s="217"/>
      <c r="Y73" s="216" t="str">
        <f t="shared" si="1"/>
        <v>#REF!</v>
      </c>
      <c r="Z73" s="217" t="str">
        <f t="shared" si="2"/>
        <v>#REF!</v>
      </c>
      <c r="AA73" s="216" t="str">
        <f t="shared" si="3"/>
        <v>#REF!</v>
      </c>
      <c r="AB73" s="216" t="str">
        <f t="shared" si="4"/>
        <v>#REF!</v>
      </c>
    </row>
    <row r="74">
      <c r="A74" s="228">
        <f>'List of Students'!A72</f>
        <v>68</v>
      </c>
      <c r="B74" s="218" t="str">
        <f>'List of Students'!B72</f>
        <v/>
      </c>
      <c r="C74" s="218" t="str">
        <f>'List of Students'!C72</f>
        <v/>
      </c>
      <c r="D74" s="229" t="str">
        <f>ISE!I84</f>
        <v/>
      </c>
      <c r="E74" s="230" t="str">
        <f t="shared" si="5"/>
        <v>#REF!</v>
      </c>
      <c r="F74" s="230" t="str">
        <f t="shared" si="6"/>
        <v/>
      </c>
      <c r="G74" s="229" t="str">
        <f>'IA-1'!H84</f>
        <v/>
      </c>
      <c r="H74" s="229" t="str">
        <f>'IA-2'!H84</f>
        <v/>
      </c>
      <c r="I74" s="229" t="str">
        <f>'IA-3'!H84</f>
        <v/>
      </c>
      <c r="J74" s="229" t="str">
        <f t="shared" si="7"/>
        <v/>
      </c>
      <c r="K74" s="231" t="str">
        <f t="shared" si="8"/>
        <v/>
      </c>
      <c r="L74" s="217"/>
      <c r="Y74" s="216" t="str">
        <f t="shared" si="1"/>
        <v>#REF!</v>
      </c>
      <c r="Z74" s="217" t="str">
        <f t="shared" si="2"/>
        <v>#REF!</v>
      </c>
      <c r="AA74" s="216" t="str">
        <f t="shared" si="3"/>
        <v>#REF!</v>
      </c>
      <c r="AB74" s="216" t="str">
        <f t="shared" si="4"/>
        <v>#REF!</v>
      </c>
    </row>
    <row r="75">
      <c r="A75" s="228">
        <f>'List of Students'!A73</f>
        <v>69</v>
      </c>
      <c r="B75" s="218" t="str">
        <f>'List of Students'!B73</f>
        <v/>
      </c>
      <c r="C75" s="218" t="str">
        <f>'List of Students'!C73</f>
        <v/>
      </c>
      <c r="D75" s="229" t="str">
        <f>ISE!I85</f>
        <v/>
      </c>
      <c r="E75" s="230" t="str">
        <f t="shared" si="5"/>
        <v>#REF!</v>
      </c>
      <c r="F75" s="230" t="str">
        <f t="shared" si="6"/>
        <v/>
      </c>
      <c r="G75" s="229" t="str">
        <f>'IA-1'!H85</f>
        <v/>
      </c>
      <c r="H75" s="229" t="str">
        <f>'IA-2'!H85</f>
        <v/>
      </c>
      <c r="I75" s="229" t="str">
        <f>'IA-3'!H85</f>
        <v/>
      </c>
      <c r="J75" s="229" t="str">
        <f t="shared" si="7"/>
        <v/>
      </c>
      <c r="K75" s="231" t="str">
        <f t="shared" si="8"/>
        <v/>
      </c>
      <c r="L75" s="217"/>
      <c r="Y75" s="216" t="str">
        <f t="shared" si="1"/>
        <v>#REF!</v>
      </c>
      <c r="Z75" s="217" t="str">
        <f t="shared" si="2"/>
        <v>#REF!</v>
      </c>
      <c r="AA75" s="216" t="str">
        <f t="shared" si="3"/>
        <v>#REF!</v>
      </c>
      <c r="AB75" s="216" t="str">
        <f t="shared" si="4"/>
        <v>#REF!</v>
      </c>
    </row>
    <row r="76">
      <c r="A76" s="228">
        <f>'List of Students'!A74</f>
        <v>70</v>
      </c>
      <c r="B76" s="218" t="str">
        <f>'List of Students'!B74</f>
        <v/>
      </c>
      <c r="C76" s="218" t="str">
        <f>'List of Students'!C74</f>
        <v/>
      </c>
      <c r="D76" s="229" t="str">
        <f>ISE!I86</f>
        <v/>
      </c>
      <c r="E76" s="230" t="str">
        <f t="shared" si="5"/>
        <v>#REF!</v>
      </c>
      <c r="F76" s="230" t="str">
        <f t="shared" si="6"/>
        <v/>
      </c>
      <c r="G76" s="229" t="str">
        <f>'IA-1'!H86</f>
        <v/>
      </c>
      <c r="H76" s="229" t="str">
        <f>'IA-2'!H86</f>
        <v/>
      </c>
      <c r="I76" s="229" t="str">
        <f>'IA-3'!H86</f>
        <v/>
      </c>
      <c r="J76" s="229" t="str">
        <f t="shared" si="7"/>
        <v/>
      </c>
      <c r="K76" s="231" t="str">
        <f t="shared" si="8"/>
        <v/>
      </c>
      <c r="L76" s="217"/>
      <c r="Y76" s="216" t="str">
        <f t="shared" si="1"/>
        <v>#REF!</v>
      </c>
      <c r="Z76" s="217" t="str">
        <f t="shared" si="2"/>
        <v>#REF!</v>
      </c>
      <c r="AA76" s="216" t="str">
        <f t="shared" si="3"/>
        <v>#REF!</v>
      </c>
      <c r="AB76" s="216" t="str">
        <f t="shared" si="4"/>
        <v>#REF!</v>
      </c>
    </row>
    <row r="77">
      <c r="A77" s="228">
        <f>'List of Students'!A75</f>
        <v>71</v>
      </c>
      <c r="B77" s="218" t="str">
        <f>'List of Students'!B75</f>
        <v/>
      </c>
      <c r="C77" s="218" t="str">
        <f>'List of Students'!C75</f>
        <v/>
      </c>
      <c r="D77" s="229" t="str">
        <f>ISE!I87</f>
        <v/>
      </c>
      <c r="E77" s="230" t="str">
        <f t="shared" si="5"/>
        <v>#REF!</v>
      </c>
      <c r="F77" s="230" t="str">
        <f t="shared" si="6"/>
        <v/>
      </c>
      <c r="G77" s="229" t="str">
        <f>'IA-1'!H87</f>
        <v/>
      </c>
      <c r="H77" s="229" t="str">
        <f>'IA-2'!H87</f>
        <v/>
      </c>
      <c r="I77" s="229" t="str">
        <f>'IA-3'!H87</f>
        <v/>
      </c>
      <c r="J77" s="229" t="str">
        <f t="shared" si="7"/>
        <v/>
      </c>
      <c r="K77" s="231" t="str">
        <f t="shared" si="8"/>
        <v/>
      </c>
      <c r="L77" s="217"/>
      <c r="Y77" s="216" t="str">
        <f t="shared" si="1"/>
        <v>#REF!</v>
      </c>
      <c r="Z77" s="217" t="str">
        <f t="shared" si="2"/>
        <v>#REF!</v>
      </c>
      <c r="AA77" s="216" t="str">
        <f t="shared" si="3"/>
        <v>#REF!</v>
      </c>
      <c r="AB77" s="216" t="str">
        <f t="shared" si="4"/>
        <v>#REF!</v>
      </c>
    </row>
    <row r="78">
      <c r="A78" s="228">
        <f>'List of Students'!A76</f>
        <v>72</v>
      </c>
      <c r="B78" s="218" t="str">
        <f>'List of Students'!B76</f>
        <v/>
      </c>
      <c r="C78" s="218" t="str">
        <f>'List of Students'!C76</f>
        <v/>
      </c>
      <c r="D78" s="229" t="str">
        <f>ISE!I88</f>
        <v/>
      </c>
      <c r="E78" s="230" t="str">
        <f t="shared" si="5"/>
        <v>#REF!</v>
      </c>
      <c r="F78" s="230" t="str">
        <f t="shared" si="6"/>
        <v/>
      </c>
      <c r="G78" s="229" t="str">
        <f>'IA-1'!H88</f>
        <v/>
      </c>
      <c r="H78" s="229" t="str">
        <f>'IA-2'!H88</f>
        <v/>
      </c>
      <c r="I78" s="229" t="str">
        <f>'IA-3'!H88</f>
        <v/>
      </c>
      <c r="J78" s="229" t="str">
        <f t="shared" si="7"/>
        <v/>
      </c>
      <c r="K78" s="231" t="str">
        <f t="shared" si="8"/>
        <v/>
      </c>
      <c r="L78" s="217"/>
      <c r="Y78" s="216" t="str">
        <f t="shared" si="1"/>
        <v>#REF!</v>
      </c>
      <c r="Z78" s="217" t="str">
        <f t="shared" si="2"/>
        <v>#REF!</v>
      </c>
      <c r="AA78" s="216" t="str">
        <f t="shared" si="3"/>
        <v>#REF!</v>
      </c>
      <c r="AB78" s="216" t="str">
        <f t="shared" si="4"/>
        <v>#REF!</v>
      </c>
    </row>
    <row r="79">
      <c r="A79" s="228">
        <f>'List of Students'!A77</f>
        <v>73</v>
      </c>
      <c r="B79" s="218" t="str">
        <f>'List of Students'!B77</f>
        <v/>
      </c>
      <c r="C79" s="218" t="str">
        <f>'List of Students'!C77</f>
        <v/>
      </c>
      <c r="D79" s="229" t="str">
        <f>ISE!I89</f>
        <v/>
      </c>
      <c r="E79" s="230" t="str">
        <f t="shared" si="5"/>
        <v>#REF!</v>
      </c>
      <c r="F79" s="230" t="str">
        <f t="shared" si="6"/>
        <v/>
      </c>
      <c r="G79" s="229" t="str">
        <f>'IA-1'!H89</f>
        <v/>
      </c>
      <c r="H79" s="229" t="str">
        <f>'IA-2'!H89</f>
        <v/>
      </c>
      <c r="I79" s="229" t="str">
        <f>'IA-3'!H89</f>
        <v/>
      </c>
      <c r="J79" s="229" t="str">
        <f t="shared" si="7"/>
        <v/>
      </c>
      <c r="K79" s="231" t="str">
        <f t="shared" si="8"/>
        <v/>
      </c>
      <c r="L79" s="217"/>
      <c r="Y79" s="216" t="str">
        <f t="shared" si="1"/>
        <v>#REF!</v>
      </c>
      <c r="Z79" s="217" t="str">
        <f t="shared" si="2"/>
        <v>#REF!</v>
      </c>
      <c r="AA79" s="216" t="str">
        <f t="shared" si="3"/>
        <v>#REF!</v>
      </c>
      <c r="AB79" s="216" t="str">
        <f t="shared" si="4"/>
        <v>#REF!</v>
      </c>
    </row>
    <row r="80">
      <c r="A80" s="228">
        <f>'List of Students'!A78</f>
        <v>74</v>
      </c>
      <c r="B80" s="218" t="str">
        <f>'List of Students'!B78</f>
        <v/>
      </c>
      <c r="C80" s="218" t="str">
        <f>'List of Students'!C78</f>
        <v/>
      </c>
      <c r="D80" s="229" t="str">
        <f>ISE!I90</f>
        <v/>
      </c>
      <c r="E80" s="230" t="str">
        <f t="shared" si="5"/>
        <v>#REF!</v>
      </c>
      <c r="F80" s="230" t="str">
        <f t="shared" si="6"/>
        <v/>
      </c>
      <c r="G80" s="229" t="str">
        <f>'IA-1'!H90</f>
        <v/>
      </c>
      <c r="H80" s="229" t="str">
        <f>'IA-2'!H90</f>
        <v/>
      </c>
      <c r="I80" s="229" t="str">
        <f>'IA-3'!H90</f>
        <v/>
      </c>
      <c r="J80" s="229" t="str">
        <f t="shared" si="7"/>
        <v/>
      </c>
      <c r="K80" s="231" t="str">
        <f t="shared" si="8"/>
        <v/>
      </c>
      <c r="L80" s="217"/>
      <c r="Y80" s="216" t="str">
        <f t="shared" si="1"/>
        <v>#REF!</v>
      </c>
      <c r="Z80" s="217" t="str">
        <f t="shared" si="2"/>
        <v>#REF!</v>
      </c>
      <c r="AA80" s="216" t="str">
        <f t="shared" si="3"/>
        <v>#REF!</v>
      </c>
      <c r="AB80" s="216" t="str">
        <f t="shared" si="4"/>
        <v>#REF!</v>
      </c>
    </row>
    <row r="81">
      <c r="A81" s="228">
        <f>'List of Students'!A79</f>
        <v>75</v>
      </c>
      <c r="B81" s="218" t="str">
        <f>'List of Students'!B79</f>
        <v/>
      </c>
      <c r="C81" s="218" t="str">
        <f>'List of Students'!C79</f>
        <v/>
      </c>
      <c r="D81" s="229" t="str">
        <f>ISE!I91</f>
        <v/>
      </c>
      <c r="E81" s="230" t="str">
        <f t="shared" si="5"/>
        <v>#REF!</v>
      </c>
      <c r="F81" s="230" t="str">
        <f t="shared" si="6"/>
        <v/>
      </c>
      <c r="G81" s="229" t="str">
        <f>'IA-1'!H91</f>
        <v/>
      </c>
      <c r="H81" s="229" t="str">
        <f>'IA-2'!H91</f>
        <v/>
      </c>
      <c r="I81" s="229" t="str">
        <f>'IA-3'!H91</f>
        <v/>
      </c>
      <c r="J81" s="229" t="str">
        <f t="shared" si="7"/>
        <v/>
      </c>
      <c r="K81" s="231" t="str">
        <f t="shared" si="8"/>
        <v/>
      </c>
      <c r="L81" s="217"/>
      <c r="Y81" s="216" t="str">
        <f t="shared" si="1"/>
        <v>#REF!</v>
      </c>
      <c r="Z81" s="217" t="str">
        <f t="shared" si="2"/>
        <v>#REF!</v>
      </c>
      <c r="AA81" s="216" t="str">
        <f t="shared" si="3"/>
        <v>#REF!</v>
      </c>
      <c r="AB81" s="216" t="str">
        <f t="shared" si="4"/>
        <v>#REF!</v>
      </c>
    </row>
    <row r="82">
      <c r="A82" s="228">
        <f>'List of Students'!A80</f>
        <v>76</v>
      </c>
      <c r="B82" s="218" t="str">
        <f>'List of Students'!B80</f>
        <v/>
      </c>
      <c r="C82" s="218" t="str">
        <f>'List of Students'!C80</f>
        <v/>
      </c>
      <c r="D82" s="229" t="str">
        <f>ISE!I92</f>
        <v/>
      </c>
      <c r="E82" s="230" t="str">
        <f t="shared" si="5"/>
        <v>#REF!</v>
      </c>
      <c r="F82" s="230" t="str">
        <f t="shared" si="6"/>
        <v/>
      </c>
      <c r="G82" s="229" t="str">
        <f>'IA-1'!H92</f>
        <v/>
      </c>
      <c r="H82" s="229" t="str">
        <f>'IA-2'!H92</f>
        <v/>
      </c>
      <c r="I82" s="229" t="str">
        <f>'IA-3'!H92</f>
        <v/>
      </c>
      <c r="J82" s="229" t="str">
        <f t="shared" si="7"/>
        <v/>
      </c>
      <c r="K82" s="231" t="str">
        <f t="shared" si="8"/>
        <v/>
      </c>
      <c r="L82" s="217"/>
      <c r="Y82" s="216" t="str">
        <f t="shared" si="1"/>
        <v>#REF!</v>
      </c>
      <c r="Z82" s="217" t="str">
        <f t="shared" si="2"/>
        <v>#REF!</v>
      </c>
      <c r="AA82" s="216" t="str">
        <f t="shared" si="3"/>
        <v>#REF!</v>
      </c>
      <c r="AB82" s="216" t="str">
        <f t="shared" si="4"/>
        <v>#REF!</v>
      </c>
    </row>
    <row r="83">
      <c r="A83" s="228">
        <f>'List of Students'!A81</f>
        <v>77</v>
      </c>
      <c r="B83" s="218" t="str">
        <f>'List of Students'!B81</f>
        <v/>
      </c>
      <c r="C83" s="218" t="str">
        <f>'List of Students'!C81</f>
        <v/>
      </c>
      <c r="D83" s="229" t="str">
        <f>ISE!I93</f>
        <v/>
      </c>
      <c r="E83" s="230" t="str">
        <f t="shared" si="5"/>
        <v>#REF!</v>
      </c>
      <c r="F83" s="230" t="str">
        <f t="shared" si="6"/>
        <v/>
      </c>
      <c r="G83" s="229" t="str">
        <f>'IA-1'!H93</f>
        <v/>
      </c>
      <c r="H83" s="229" t="str">
        <f>'IA-2'!H93</f>
        <v/>
      </c>
      <c r="I83" s="229" t="str">
        <f>'IA-3'!H93</f>
        <v/>
      </c>
      <c r="J83" s="229" t="str">
        <f t="shared" si="7"/>
        <v/>
      </c>
      <c r="K83" s="231" t="str">
        <f t="shared" si="8"/>
        <v/>
      </c>
      <c r="L83" s="217"/>
      <c r="Y83" s="216" t="str">
        <f t="shared" si="1"/>
        <v>#REF!</v>
      </c>
      <c r="Z83" s="217" t="str">
        <f t="shared" si="2"/>
        <v>#REF!</v>
      </c>
      <c r="AA83" s="216" t="str">
        <f t="shared" si="3"/>
        <v>#REF!</v>
      </c>
      <c r="AB83" s="216" t="str">
        <f t="shared" si="4"/>
        <v>#REF!</v>
      </c>
    </row>
    <row r="84">
      <c r="A84" s="228">
        <f>'List of Students'!A82</f>
        <v>78</v>
      </c>
      <c r="B84" s="218" t="str">
        <f>'List of Students'!B82</f>
        <v/>
      </c>
      <c r="C84" s="218" t="str">
        <f>'List of Students'!C82</f>
        <v/>
      </c>
      <c r="D84" s="229" t="str">
        <f>ISE!I94</f>
        <v/>
      </c>
      <c r="E84" s="230" t="str">
        <f t="shared" si="5"/>
        <v>#REF!</v>
      </c>
      <c r="F84" s="230" t="str">
        <f t="shared" si="6"/>
        <v/>
      </c>
      <c r="G84" s="229" t="str">
        <f>'IA-1'!H94</f>
        <v/>
      </c>
      <c r="H84" s="229" t="str">
        <f>'IA-2'!H94</f>
        <v/>
      </c>
      <c r="I84" s="229" t="str">
        <f>'IA-3'!H94</f>
        <v/>
      </c>
      <c r="J84" s="229" t="str">
        <f t="shared" si="7"/>
        <v/>
      </c>
      <c r="K84" s="231" t="str">
        <f t="shared" si="8"/>
        <v/>
      </c>
      <c r="L84" s="217"/>
      <c r="Y84" s="216" t="str">
        <f t="shared" si="1"/>
        <v>#REF!</v>
      </c>
      <c r="Z84" s="217" t="str">
        <f t="shared" si="2"/>
        <v>#REF!</v>
      </c>
      <c r="AA84" s="216" t="str">
        <f t="shared" si="3"/>
        <v>#REF!</v>
      </c>
      <c r="AB84" s="216" t="str">
        <f t="shared" si="4"/>
        <v>#REF!</v>
      </c>
    </row>
    <row r="85">
      <c r="A85" s="228">
        <f>'List of Students'!A83</f>
        <v>79</v>
      </c>
      <c r="B85" s="218" t="str">
        <f>'List of Students'!B83</f>
        <v/>
      </c>
      <c r="C85" s="218" t="str">
        <f>'List of Students'!C83</f>
        <v/>
      </c>
      <c r="D85" s="229" t="str">
        <f>ISE!I95</f>
        <v/>
      </c>
      <c r="E85" s="230" t="str">
        <f t="shared" si="5"/>
        <v>#REF!</v>
      </c>
      <c r="F85" s="230" t="str">
        <f t="shared" si="6"/>
        <v/>
      </c>
      <c r="G85" s="229" t="str">
        <f>'IA-1'!H95</f>
        <v/>
      </c>
      <c r="H85" s="229" t="str">
        <f>'IA-2'!H95</f>
        <v/>
      </c>
      <c r="I85" s="229" t="str">
        <f>'IA-3'!H95</f>
        <v/>
      </c>
      <c r="J85" s="229" t="str">
        <f t="shared" si="7"/>
        <v/>
      </c>
      <c r="K85" s="231" t="str">
        <f t="shared" si="8"/>
        <v/>
      </c>
      <c r="L85" s="217"/>
      <c r="Y85" s="216" t="str">
        <f t="shared" si="1"/>
        <v>#REF!</v>
      </c>
      <c r="Z85" s="217" t="str">
        <f t="shared" si="2"/>
        <v>#REF!</v>
      </c>
      <c r="AA85" s="216" t="str">
        <f t="shared" si="3"/>
        <v>#REF!</v>
      </c>
      <c r="AB85" s="216" t="str">
        <f t="shared" si="4"/>
        <v>#REF!</v>
      </c>
    </row>
    <row r="86">
      <c r="A86" s="228">
        <f>'List of Students'!A84</f>
        <v>80</v>
      </c>
      <c r="B86" s="218" t="str">
        <f>'List of Students'!B84</f>
        <v/>
      </c>
      <c r="C86" s="218" t="str">
        <f>'List of Students'!C84</f>
        <v/>
      </c>
      <c r="D86" s="229" t="str">
        <f>ISE!I96</f>
        <v/>
      </c>
      <c r="E86" s="230" t="str">
        <f t="shared" si="5"/>
        <v>#REF!</v>
      </c>
      <c r="F86" s="230" t="str">
        <f t="shared" si="6"/>
        <v/>
      </c>
      <c r="G86" s="229" t="str">
        <f>'IA-1'!H96</f>
        <v/>
      </c>
      <c r="H86" s="229" t="str">
        <f>'IA-2'!H96</f>
        <v/>
      </c>
      <c r="I86" s="229" t="str">
        <f>'IA-3'!H96</f>
        <v/>
      </c>
      <c r="J86" s="229" t="str">
        <f t="shared" si="7"/>
        <v/>
      </c>
      <c r="K86" s="231" t="str">
        <f t="shared" si="8"/>
        <v/>
      </c>
      <c r="L86" s="217"/>
      <c r="Y86" s="216" t="str">
        <f t="shared" si="1"/>
        <v>#REF!</v>
      </c>
      <c r="Z86" s="217" t="str">
        <f t="shared" si="2"/>
        <v>#REF!</v>
      </c>
      <c r="AA86" s="216" t="str">
        <f t="shared" si="3"/>
        <v>#REF!</v>
      </c>
      <c r="AB86" s="216" t="str">
        <f t="shared" si="4"/>
        <v>#REF!</v>
      </c>
    </row>
    <row r="87">
      <c r="A87" s="228">
        <f>'List of Students'!A85</f>
        <v>81</v>
      </c>
      <c r="B87" s="218" t="str">
        <f>'List of Students'!B85</f>
        <v/>
      </c>
      <c r="C87" s="218" t="str">
        <f>'List of Students'!C85</f>
        <v/>
      </c>
      <c r="D87" s="229" t="str">
        <f>ISE!I97</f>
        <v/>
      </c>
      <c r="E87" s="230" t="str">
        <f t="shared" si="5"/>
        <v>#REF!</v>
      </c>
      <c r="F87" s="230" t="str">
        <f t="shared" si="6"/>
        <v/>
      </c>
      <c r="G87" s="229" t="str">
        <f>'IA-1'!H97</f>
        <v/>
      </c>
      <c r="H87" s="229" t="str">
        <f>'IA-2'!H97</f>
        <v/>
      </c>
      <c r="I87" s="229" t="str">
        <f>'IA-3'!H97</f>
        <v/>
      </c>
      <c r="J87" s="229" t="str">
        <f t="shared" si="7"/>
        <v/>
      </c>
      <c r="K87" s="231" t="str">
        <f t="shared" si="8"/>
        <v/>
      </c>
      <c r="L87" s="217"/>
      <c r="Y87" s="216" t="str">
        <f t="shared" si="1"/>
        <v>#REF!</v>
      </c>
      <c r="Z87" s="217" t="str">
        <f t="shared" si="2"/>
        <v>#REF!</v>
      </c>
      <c r="AA87" s="216" t="str">
        <f t="shared" si="3"/>
        <v>#REF!</v>
      </c>
      <c r="AB87" s="216" t="str">
        <f t="shared" si="4"/>
        <v>#REF!</v>
      </c>
    </row>
    <row r="88">
      <c r="A88" s="228">
        <f>'List of Students'!A86</f>
        <v>82</v>
      </c>
      <c r="B88" s="218" t="str">
        <f>'List of Students'!B86</f>
        <v/>
      </c>
      <c r="C88" s="218" t="str">
        <f>'List of Students'!C86</f>
        <v/>
      </c>
      <c r="D88" s="229" t="str">
        <f>ISE!I98</f>
        <v/>
      </c>
      <c r="E88" s="230" t="str">
        <f t="shared" si="5"/>
        <v>#REF!</v>
      </c>
      <c r="F88" s="230" t="str">
        <f t="shared" si="6"/>
        <v/>
      </c>
      <c r="G88" s="229" t="str">
        <f>'IA-1'!H98</f>
        <v/>
      </c>
      <c r="H88" s="229" t="str">
        <f>'IA-2'!H98</f>
        <v/>
      </c>
      <c r="I88" s="229" t="str">
        <f>'IA-3'!H98</f>
        <v/>
      </c>
      <c r="J88" s="229" t="str">
        <f t="shared" si="7"/>
        <v/>
      </c>
      <c r="K88" s="231" t="str">
        <f t="shared" si="8"/>
        <v/>
      </c>
      <c r="L88" s="217"/>
      <c r="Y88" s="216" t="str">
        <f t="shared" si="1"/>
        <v>#REF!</v>
      </c>
      <c r="Z88" s="217" t="str">
        <f t="shared" si="2"/>
        <v>#REF!</v>
      </c>
      <c r="AA88" s="216" t="str">
        <f t="shared" si="3"/>
        <v>#REF!</v>
      </c>
      <c r="AB88" s="216" t="str">
        <f t="shared" si="4"/>
        <v>#REF!</v>
      </c>
    </row>
    <row r="89">
      <c r="A89" s="228">
        <f>'List of Students'!A87</f>
        <v>83</v>
      </c>
      <c r="B89" s="218" t="str">
        <f>'List of Students'!B87</f>
        <v/>
      </c>
      <c r="C89" s="218" t="str">
        <f>'List of Students'!C87</f>
        <v/>
      </c>
      <c r="D89" s="229" t="str">
        <f>ISE!I99</f>
        <v/>
      </c>
      <c r="E89" s="230" t="str">
        <f t="shared" si="5"/>
        <v>#REF!</v>
      </c>
      <c r="F89" s="230" t="str">
        <f t="shared" si="6"/>
        <v/>
      </c>
      <c r="G89" s="229" t="str">
        <f>'IA-1'!H99</f>
        <v/>
      </c>
      <c r="H89" s="229" t="str">
        <f>'IA-2'!H99</f>
        <v/>
      </c>
      <c r="I89" s="229" t="str">
        <f>'IA-3'!H99</f>
        <v/>
      </c>
      <c r="J89" s="229" t="str">
        <f t="shared" si="7"/>
        <v/>
      </c>
      <c r="K89" s="231" t="str">
        <f t="shared" si="8"/>
        <v/>
      </c>
      <c r="L89" s="217"/>
      <c r="Y89" s="216" t="str">
        <f t="shared" si="1"/>
        <v>#REF!</v>
      </c>
      <c r="Z89" s="217" t="str">
        <f t="shared" si="2"/>
        <v>#REF!</v>
      </c>
      <c r="AA89" s="216" t="str">
        <f t="shared" si="3"/>
        <v>#REF!</v>
      </c>
      <c r="AB89" s="216" t="str">
        <f t="shared" si="4"/>
        <v>#REF!</v>
      </c>
    </row>
    <row r="90">
      <c r="A90" s="228">
        <f>'List of Students'!A88</f>
        <v>84</v>
      </c>
      <c r="B90" s="218" t="str">
        <f>'List of Students'!B88</f>
        <v/>
      </c>
      <c r="C90" s="218" t="str">
        <f>'List of Students'!C88</f>
        <v/>
      </c>
      <c r="D90" s="229" t="str">
        <f>ISE!I100</f>
        <v/>
      </c>
      <c r="E90" s="230" t="str">
        <f t="shared" si="5"/>
        <v>#REF!</v>
      </c>
      <c r="F90" s="230" t="str">
        <f t="shared" si="6"/>
        <v/>
      </c>
      <c r="G90" s="229" t="str">
        <f>'IA-1'!H100</f>
        <v/>
      </c>
      <c r="H90" s="229" t="str">
        <f>'IA-2'!H100</f>
        <v/>
      </c>
      <c r="I90" s="229" t="str">
        <f>'IA-3'!H100</f>
        <v/>
      </c>
      <c r="J90" s="229" t="str">
        <f t="shared" si="7"/>
        <v/>
      </c>
      <c r="K90" s="231" t="str">
        <f t="shared" si="8"/>
        <v/>
      </c>
      <c r="L90" s="217"/>
      <c r="Y90" s="216" t="str">
        <f t="shared" si="1"/>
        <v>#REF!</v>
      </c>
      <c r="Z90" s="217" t="str">
        <f t="shared" si="2"/>
        <v>#REF!</v>
      </c>
      <c r="AA90" s="216" t="str">
        <f t="shared" si="3"/>
        <v>#REF!</v>
      </c>
      <c r="AB90" s="216" t="str">
        <f t="shared" si="4"/>
        <v>#REF!</v>
      </c>
    </row>
    <row r="91">
      <c r="A91" s="228">
        <f>'List of Students'!A89</f>
        <v>85</v>
      </c>
      <c r="B91" s="218" t="str">
        <f>'List of Students'!B89</f>
        <v/>
      </c>
      <c r="C91" s="218" t="str">
        <f>'List of Students'!C89</f>
        <v/>
      </c>
      <c r="D91" s="229" t="str">
        <f>ISE!I101</f>
        <v/>
      </c>
      <c r="E91" s="230" t="str">
        <f t="shared" si="5"/>
        <v>#REF!</v>
      </c>
      <c r="F91" s="230" t="str">
        <f t="shared" si="6"/>
        <v/>
      </c>
      <c r="G91" s="229" t="str">
        <f>'IA-1'!H101</f>
        <v/>
      </c>
      <c r="H91" s="229" t="str">
        <f>'IA-2'!H101</f>
        <v/>
      </c>
      <c r="I91" s="229" t="str">
        <f>'IA-3'!H101</f>
        <v/>
      </c>
      <c r="J91" s="229" t="str">
        <f t="shared" si="7"/>
        <v/>
      </c>
      <c r="K91" s="231" t="str">
        <f t="shared" si="8"/>
        <v/>
      </c>
      <c r="L91" s="217"/>
      <c r="Y91" s="216" t="str">
        <f t="shared" si="1"/>
        <v>#REF!</v>
      </c>
      <c r="Z91" s="217" t="str">
        <f t="shared" si="2"/>
        <v>#REF!</v>
      </c>
      <c r="AA91" s="216" t="str">
        <f t="shared" si="3"/>
        <v>#REF!</v>
      </c>
      <c r="AB91" s="216" t="str">
        <f t="shared" si="4"/>
        <v>#REF!</v>
      </c>
    </row>
    <row r="92">
      <c r="A92" s="228">
        <f>'List of Students'!A90</f>
        <v>86</v>
      </c>
      <c r="B92" s="218" t="str">
        <f>'List of Students'!B90</f>
        <v/>
      </c>
      <c r="C92" s="218" t="str">
        <f>'List of Students'!C90</f>
        <v/>
      </c>
      <c r="D92" s="229" t="str">
        <f>ISE!I102</f>
        <v/>
      </c>
      <c r="E92" s="230" t="str">
        <f t="shared" si="5"/>
        <v>#REF!</v>
      </c>
      <c r="F92" s="230" t="str">
        <f t="shared" si="6"/>
        <v/>
      </c>
      <c r="G92" s="229" t="str">
        <f>'IA-1'!H102</f>
        <v/>
      </c>
      <c r="H92" s="229" t="str">
        <f>'IA-2'!H102</f>
        <v/>
      </c>
      <c r="I92" s="229" t="str">
        <f>'IA-3'!H102</f>
        <v/>
      </c>
      <c r="J92" s="229" t="str">
        <f t="shared" si="7"/>
        <v/>
      </c>
      <c r="K92" s="231" t="str">
        <f t="shared" si="8"/>
        <v/>
      </c>
      <c r="L92" s="217"/>
      <c r="Y92" s="216" t="str">
        <f t="shared" si="1"/>
        <v>#REF!</v>
      </c>
      <c r="Z92" s="217"/>
      <c r="AA92" s="216" t="str">
        <f t="shared" si="3"/>
        <v>#REF!</v>
      </c>
      <c r="AB92" s="217"/>
    </row>
    <row r="93">
      <c r="A93" s="228">
        <f>'List of Students'!A91</f>
        <v>87</v>
      </c>
      <c r="B93" s="218" t="str">
        <f>'List of Students'!B91</f>
        <v/>
      </c>
      <c r="C93" s="218" t="str">
        <f>'List of Students'!C91</f>
        <v/>
      </c>
      <c r="D93" s="229" t="str">
        <f>ISE!I103</f>
        <v/>
      </c>
      <c r="E93" s="230" t="str">
        <f t="shared" si="5"/>
        <v>#REF!</v>
      </c>
      <c r="F93" s="230" t="str">
        <f t="shared" si="6"/>
        <v/>
      </c>
      <c r="G93" s="229" t="str">
        <f>'IA-1'!H103</f>
        <v/>
      </c>
      <c r="H93" s="229" t="str">
        <f>'IA-2'!H103</f>
        <v/>
      </c>
      <c r="I93" s="229" t="str">
        <f>'IA-3'!H103</f>
        <v/>
      </c>
      <c r="J93" s="229" t="str">
        <f t="shared" si="7"/>
        <v/>
      </c>
      <c r="K93" s="231" t="str">
        <f t="shared" si="8"/>
        <v/>
      </c>
      <c r="L93" s="217"/>
      <c r="Y93" s="216" t="str">
        <f t="shared" si="1"/>
        <v>#REF!</v>
      </c>
      <c r="Z93" s="217"/>
      <c r="AA93" s="216" t="str">
        <f t="shared" si="3"/>
        <v>#REF!</v>
      </c>
      <c r="AB93" s="217"/>
    </row>
    <row r="94">
      <c r="A94" s="228">
        <f>'List of Students'!A92</f>
        <v>88</v>
      </c>
      <c r="B94" s="218" t="str">
        <f>'List of Students'!B92</f>
        <v/>
      </c>
      <c r="C94" s="218" t="str">
        <f>'List of Students'!C92</f>
        <v/>
      </c>
      <c r="D94" s="229" t="str">
        <f>ISE!I104</f>
        <v/>
      </c>
      <c r="E94" s="230" t="str">
        <f t="shared" si="5"/>
        <v>#REF!</v>
      </c>
      <c r="F94" s="230" t="str">
        <f t="shared" si="6"/>
        <v/>
      </c>
      <c r="G94" s="229" t="str">
        <f>'IA-1'!H104</f>
        <v/>
      </c>
      <c r="H94" s="229" t="str">
        <f>'IA-2'!H104</f>
        <v/>
      </c>
      <c r="I94" s="229" t="str">
        <f>'IA-3'!H104</f>
        <v/>
      </c>
      <c r="J94" s="229" t="str">
        <f t="shared" si="7"/>
        <v/>
      </c>
      <c r="K94" s="231" t="str">
        <f t="shared" si="8"/>
        <v/>
      </c>
      <c r="L94" s="217"/>
      <c r="Y94" s="216" t="str">
        <f t="shared" si="1"/>
        <v>#REF!</v>
      </c>
      <c r="Z94" s="217"/>
      <c r="AA94" s="216" t="str">
        <f t="shared" si="3"/>
        <v>#REF!</v>
      </c>
      <c r="AB94" s="217"/>
    </row>
    <row r="95">
      <c r="A95" s="228">
        <f>'List of Students'!A93</f>
        <v>89</v>
      </c>
      <c r="B95" s="218" t="str">
        <f>'List of Students'!B93</f>
        <v/>
      </c>
      <c r="C95" s="218" t="str">
        <f>'List of Students'!C93</f>
        <v/>
      </c>
      <c r="D95" s="229" t="str">
        <f>ISE!I105</f>
        <v/>
      </c>
      <c r="E95" s="230" t="str">
        <f t="shared" si="5"/>
        <v>#REF!</v>
      </c>
      <c r="F95" s="230" t="str">
        <f t="shared" si="6"/>
        <v/>
      </c>
      <c r="G95" s="229" t="str">
        <f>'IA-1'!H105</f>
        <v/>
      </c>
      <c r="H95" s="229" t="str">
        <f>'IA-2'!H105</f>
        <v/>
      </c>
      <c r="I95" s="229" t="str">
        <f>'IA-3'!H105</f>
        <v/>
      </c>
      <c r="J95" s="229" t="str">
        <f t="shared" si="7"/>
        <v/>
      </c>
      <c r="K95" s="231" t="str">
        <f t="shared" si="8"/>
        <v/>
      </c>
      <c r="L95" s="217"/>
      <c r="Y95" s="216" t="str">
        <f t="shared" si="1"/>
        <v>#REF!</v>
      </c>
      <c r="Z95" s="217"/>
      <c r="AA95" s="216" t="str">
        <f t="shared" si="3"/>
        <v>#REF!</v>
      </c>
      <c r="AB95" s="217"/>
    </row>
    <row r="96">
      <c r="A96" s="228">
        <f>'List of Students'!A94</f>
        <v>90</v>
      </c>
      <c r="B96" s="218" t="str">
        <f>'List of Students'!B94</f>
        <v/>
      </c>
      <c r="C96" s="218" t="str">
        <f>'List of Students'!C94</f>
        <v/>
      </c>
      <c r="D96" s="229" t="str">
        <f>ISE!I106</f>
        <v/>
      </c>
      <c r="E96" s="230" t="str">
        <f t="shared" si="5"/>
        <v>#REF!</v>
      </c>
      <c r="F96" s="230" t="str">
        <f t="shared" si="6"/>
        <v/>
      </c>
      <c r="G96" s="229" t="str">
        <f>'IA-1'!H106</f>
        <v/>
      </c>
      <c r="H96" s="229" t="str">
        <f>'IA-2'!H106</f>
        <v/>
      </c>
      <c r="I96" s="229" t="str">
        <f>'IA-3'!H106</f>
        <v/>
      </c>
      <c r="J96" s="229" t="str">
        <f t="shared" si="7"/>
        <v/>
      </c>
      <c r="K96" s="231" t="str">
        <f t="shared" si="8"/>
        <v/>
      </c>
      <c r="L96" s="217"/>
      <c r="Y96" s="216" t="str">
        <f t="shared" si="1"/>
        <v>#REF!</v>
      </c>
      <c r="Z96" s="217"/>
      <c r="AA96" s="216" t="str">
        <f t="shared" si="3"/>
        <v>#REF!</v>
      </c>
      <c r="AB96" s="217"/>
    </row>
    <row r="97">
      <c r="F97" s="232" t="s">
        <v>232</v>
      </c>
      <c r="G97" s="3"/>
      <c r="H97" s="3"/>
      <c r="I97" s="4"/>
      <c r="J97" s="233"/>
      <c r="K97" s="3"/>
      <c r="L97" s="4"/>
      <c r="Y97" s="216" t="str">
        <f t="shared" si="1"/>
        <v>#REF!</v>
      </c>
      <c r="Z97" s="217"/>
      <c r="AA97" s="216" t="str">
        <f t="shared" si="3"/>
        <v>#REF!</v>
      </c>
      <c r="AB97" s="217"/>
    </row>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sheetData>
  <mergeCells count="23">
    <mergeCell ref="A1:L1"/>
    <mergeCell ref="Y1:Z1"/>
    <mergeCell ref="AA1:AB1"/>
    <mergeCell ref="A2:L2"/>
    <mergeCell ref="D3:F3"/>
    <mergeCell ref="H3:I3"/>
    <mergeCell ref="K3:L3"/>
    <mergeCell ref="F5:F6"/>
    <mergeCell ref="G5:G6"/>
    <mergeCell ref="H5:H6"/>
    <mergeCell ref="I5:I6"/>
    <mergeCell ref="F97:I97"/>
    <mergeCell ref="J5:J6"/>
    <mergeCell ref="K5:K6"/>
    <mergeCell ref="J97:L97"/>
    <mergeCell ref="A3:B3"/>
    <mergeCell ref="A4:B4"/>
    <mergeCell ref="D4:F4"/>
    <mergeCell ref="G4:J4"/>
    <mergeCell ref="K4:L4"/>
    <mergeCell ref="D5:D6"/>
    <mergeCell ref="E5:E6"/>
    <mergeCell ref="L5:L6"/>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2.63" defaultRowHeight="15.75"/>
  <cols>
    <col customWidth="1" min="1" max="1" width="5.75"/>
    <col customWidth="1" min="2" max="2" width="16.75"/>
    <col customWidth="1" min="3" max="3" width="28.63"/>
    <col customWidth="1" min="4" max="23" width="15.13"/>
    <col hidden="1" min="25" max="70" width="12.63"/>
  </cols>
  <sheetData>
    <row r="1">
      <c r="A1" s="133" t="s">
        <v>211</v>
      </c>
      <c r="B1" s="3"/>
      <c r="C1" s="3"/>
      <c r="D1" s="3"/>
      <c r="E1" s="3"/>
      <c r="F1" s="3"/>
      <c r="G1" s="3"/>
      <c r="H1" s="3"/>
      <c r="I1" s="3"/>
      <c r="J1" s="3"/>
      <c r="K1" s="3"/>
      <c r="L1" s="3"/>
      <c r="M1" s="3"/>
      <c r="N1" s="3"/>
      <c r="O1" s="3"/>
      <c r="P1" s="3"/>
      <c r="Q1" s="3"/>
      <c r="R1" s="3"/>
      <c r="S1" s="3"/>
      <c r="T1" s="3"/>
      <c r="U1" s="3"/>
      <c r="V1" s="3"/>
      <c r="W1" s="3"/>
      <c r="X1" s="4"/>
    </row>
    <row r="2">
      <c r="A2" s="128" t="str">
        <f>' CIS'!A3</f>
        <v>(A Constituent College of Somaiya Vidyavihar University)</v>
      </c>
      <c r="B2" s="3"/>
      <c r="C2" s="3"/>
      <c r="D2" s="3"/>
      <c r="E2" s="3"/>
      <c r="F2" s="3"/>
      <c r="G2" s="3"/>
      <c r="H2" s="3"/>
      <c r="I2" s="3"/>
      <c r="J2" s="3"/>
      <c r="K2" s="3"/>
      <c r="L2" s="3"/>
      <c r="M2" s="3"/>
      <c r="N2" s="3"/>
      <c r="O2" s="3"/>
      <c r="P2" s="3"/>
      <c r="Q2" s="3"/>
      <c r="R2" s="3"/>
      <c r="S2" s="3"/>
      <c r="T2" s="3"/>
      <c r="U2" s="3"/>
      <c r="V2" s="3"/>
      <c r="W2" s="3"/>
      <c r="X2" s="4"/>
      <c r="AX2" s="234"/>
      <c r="AY2" s="234"/>
      <c r="AZ2" s="234"/>
      <c r="BA2" s="234"/>
      <c r="BB2" s="214"/>
      <c r="BC2" s="138"/>
      <c r="BD2" s="138"/>
      <c r="BE2" s="138"/>
      <c r="BF2" s="138"/>
      <c r="BG2" s="138"/>
      <c r="BH2" s="138"/>
      <c r="BI2" s="138"/>
      <c r="BJ2" s="138"/>
      <c r="BK2" s="138"/>
      <c r="BL2" s="138"/>
      <c r="BM2" s="138"/>
      <c r="BN2" s="138"/>
      <c r="BO2" s="138"/>
      <c r="BP2" s="138"/>
      <c r="BQ2" s="138"/>
    </row>
    <row r="3">
      <c r="A3" s="126" t="str">
        <f>' CIS'!A4</f>
        <v>Department:</v>
      </c>
      <c r="B3" s="3"/>
      <c r="C3" s="4"/>
      <c r="D3" s="235" t="str">
        <f>' CIS'!C4</f>
        <v/>
      </c>
      <c r="E3" s="3"/>
      <c r="F3" s="3"/>
      <c r="G3" s="3"/>
      <c r="H3" s="3"/>
      <c r="I3" s="3"/>
      <c r="J3" s="3"/>
      <c r="K3" s="3"/>
      <c r="L3" s="3"/>
      <c r="M3" s="3"/>
      <c r="N3" s="3"/>
      <c r="O3" s="3"/>
      <c r="P3" s="3"/>
      <c r="Q3" s="3"/>
      <c r="R3" s="3"/>
      <c r="S3" s="3"/>
      <c r="T3" s="3"/>
      <c r="U3" s="3"/>
      <c r="V3" s="3"/>
      <c r="W3" s="3"/>
      <c r="X3" s="4"/>
      <c r="Z3" s="33"/>
      <c r="AB3" t="str">
        <f t="shared" ref="AB3:AU3" si="1">D8</f>
        <v/>
      </c>
      <c r="AC3" t="str">
        <f t="shared" si="1"/>
        <v/>
      </c>
      <c r="AD3" t="str">
        <f t="shared" si="1"/>
        <v/>
      </c>
      <c r="AE3" t="str">
        <f t="shared" si="1"/>
        <v/>
      </c>
      <c r="AF3" t="str">
        <f t="shared" si="1"/>
        <v/>
      </c>
      <c r="AG3" t="str">
        <f t="shared" si="1"/>
        <v/>
      </c>
      <c r="AH3" t="str">
        <f t="shared" si="1"/>
        <v/>
      </c>
      <c r="AI3" t="str">
        <f t="shared" si="1"/>
        <v/>
      </c>
      <c r="AJ3" t="str">
        <f t="shared" si="1"/>
        <v/>
      </c>
      <c r="AK3" t="str">
        <f t="shared" si="1"/>
        <v/>
      </c>
      <c r="AL3" t="str">
        <f t="shared" si="1"/>
        <v/>
      </c>
      <c r="AM3" t="str">
        <f t="shared" si="1"/>
        <v/>
      </c>
      <c r="AN3" t="str">
        <f t="shared" si="1"/>
        <v/>
      </c>
      <c r="AO3" t="str">
        <f t="shared" si="1"/>
        <v/>
      </c>
      <c r="AP3" t="str">
        <f t="shared" si="1"/>
        <v/>
      </c>
      <c r="AQ3" t="str">
        <f t="shared" si="1"/>
        <v/>
      </c>
      <c r="AR3" t="str">
        <f t="shared" si="1"/>
        <v/>
      </c>
      <c r="AS3" t="str">
        <f t="shared" si="1"/>
        <v/>
      </c>
      <c r="AT3" t="str">
        <f t="shared" si="1"/>
        <v/>
      </c>
      <c r="AU3" t="str">
        <f t="shared" si="1"/>
        <v/>
      </c>
      <c r="AX3" s="234"/>
      <c r="AY3" s="234"/>
      <c r="AZ3" s="234"/>
      <c r="BA3" s="234"/>
      <c r="BB3" s="214"/>
      <c r="BC3" s="138"/>
      <c r="BD3" s="138"/>
      <c r="BE3" s="138"/>
      <c r="BF3" s="138"/>
      <c r="BG3" s="138"/>
      <c r="BH3" s="138"/>
      <c r="BI3" s="138"/>
      <c r="BJ3" s="138"/>
      <c r="BK3" s="138"/>
      <c r="BL3" s="138"/>
      <c r="BM3" s="138"/>
      <c r="BN3" s="138"/>
      <c r="BO3" s="138"/>
      <c r="BP3" s="138"/>
      <c r="BQ3" s="138"/>
    </row>
    <row r="4">
      <c r="A4" s="126" t="str">
        <f>' CIS'!A7</f>
        <v>Course Name:</v>
      </c>
      <c r="B4" s="4"/>
      <c r="C4" s="126" t="str">
        <f>' CIS'!B7</f>
        <v/>
      </c>
      <c r="D4" s="3"/>
      <c r="E4" s="4"/>
      <c r="F4" s="194" t="s">
        <v>68</v>
      </c>
      <c r="G4" s="133" t="str">
        <f>' CIS'!P7</f>
        <v/>
      </c>
      <c r="H4" s="4"/>
      <c r="I4" s="133" t="s">
        <v>233</v>
      </c>
      <c r="J4" s="4"/>
      <c r="K4" s="194" t="s">
        <v>150</v>
      </c>
      <c r="L4" s="133" t="s">
        <v>234</v>
      </c>
      <c r="M4" s="4"/>
      <c r="N4" s="236"/>
      <c r="O4" s="3"/>
      <c r="P4" s="3"/>
      <c r="Q4" s="3"/>
      <c r="R4" s="3"/>
      <c r="S4" s="3"/>
      <c r="T4" s="3"/>
      <c r="U4" s="3"/>
      <c r="V4" s="3"/>
      <c r="W4" s="3"/>
      <c r="X4" s="4"/>
      <c r="Z4" s="33"/>
      <c r="AB4" t="str">
        <f t="shared" ref="AB4:AU4" si="2">D9</f>
        <v/>
      </c>
      <c r="AC4" t="str">
        <f t="shared" si="2"/>
        <v/>
      </c>
      <c r="AD4" t="str">
        <f t="shared" si="2"/>
        <v/>
      </c>
      <c r="AE4" t="str">
        <f t="shared" si="2"/>
        <v/>
      </c>
      <c r="AF4" t="str">
        <f t="shared" si="2"/>
        <v/>
      </c>
      <c r="AG4" t="str">
        <f t="shared" si="2"/>
        <v/>
      </c>
      <c r="AH4" t="str">
        <f t="shared" si="2"/>
        <v/>
      </c>
      <c r="AI4" t="str">
        <f t="shared" si="2"/>
        <v/>
      </c>
      <c r="AJ4" t="str">
        <f t="shared" si="2"/>
        <v/>
      </c>
      <c r="AK4" t="str">
        <f t="shared" si="2"/>
        <v/>
      </c>
      <c r="AL4" t="str">
        <f t="shared" si="2"/>
        <v/>
      </c>
      <c r="AM4" t="str">
        <f t="shared" si="2"/>
        <v/>
      </c>
      <c r="AN4" t="str">
        <f t="shared" si="2"/>
        <v/>
      </c>
      <c r="AO4" t="str">
        <f t="shared" si="2"/>
        <v/>
      </c>
      <c r="AP4" t="str">
        <f t="shared" si="2"/>
        <v/>
      </c>
      <c r="AQ4" t="str">
        <f t="shared" si="2"/>
        <v/>
      </c>
      <c r="AR4" t="str">
        <f t="shared" si="2"/>
        <v/>
      </c>
      <c r="AS4" t="str">
        <f t="shared" si="2"/>
        <v/>
      </c>
      <c r="AT4" t="str">
        <f t="shared" si="2"/>
        <v/>
      </c>
      <c r="AU4" t="str">
        <f t="shared" si="2"/>
        <v/>
      </c>
      <c r="AX4" s="237" t="s">
        <v>141</v>
      </c>
      <c r="AY4" s="3"/>
      <c r="AZ4" s="3"/>
      <c r="BA4" s="3"/>
      <c r="BB4" s="3"/>
      <c r="BC4" s="3"/>
      <c r="BD4" s="3"/>
      <c r="BE4" s="3"/>
      <c r="BF4" s="3"/>
      <c r="BG4" s="3"/>
      <c r="BH4" s="3"/>
      <c r="BI4" s="3"/>
      <c r="BJ4" s="3"/>
      <c r="BK4" s="3"/>
      <c r="BL4" s="3"/>
      <c r="BM4" s="3"/>
      <c r="BN4" s="3"/>
      <c r="BO4" s="3"/>
      <c r="BP4" s="3"/>
      <c r="BQ4" s="4"/>
      <c r="BR4" s="33">
        <v>2.0</v>
      </c>
    </row>
    <row r="5">
      <c r="A5" s="135" t="s">
        <v>235</v>
      </c>
      <c r="B5" s="3"/>
      <c r="C5" s="3"/>
      <c r="D5" s="3"/>
      <c r="E5" s="3"/>
      <c r="F5" s="3"/>
      <c r="G5" s="3"/>
      <c r="H5" s="3"/>
      <c r="I5" s="3"/>
      <c r="J5" s="3"/>
      <c r="K5" s="3"/>
      <c r="L5" s="3"/>
      <c r="M5" s="3"/>
      <c r="N5" s="3"/>
      <c r="O5" s="3"/>
      <c r="P5" s="3"/>
      <c r="Q5" s="3"/>
      <c r="R5" s="3"/>
      <c r="S5" s="3"/>
      <c r="T5" s="3"/>
      <c r="U5" s="3"/>
      <c r="V5" s="3"/>
      <c r="W5" s="3"/>
      <c r="X5" s="4"/>
      <c r="Z5" s="63"/>
      <c r="AA5" s="63"/>
      <c r="AB5" s="61" t="str">
        <f t="shared" ref="AB5:AU5" si="3">D10</f>
        <v/>
      </c>
      <c r="AC5" s="61" t="str">
        <f t="shared" si="3"/>
        <v/>
      </c>
      <c r="AD5" s="61" t="str">
        <f t="shared" si="3"/>
        <v/>
      </c>
      <c r="AE5" s="61" t="str">
        <f t="shared" si="3"/>
        <v/>
      </c>
      <c r="AF5" s="61" t="str">
        <f t="shared" si="3"/>
        <v/>
      </c>
      <c r="AG5" s="61" t="str">
        <f t="shared" si="3"/>
        <v/>
      </c>
      <c r="AH5" s="61" t="str">
        <f t="shared" si="3"/>
        <v/>
      </c>
      <c r="AI5" s="61" t="str">
        <f t="shared" si="3"/>
        <v/>
      </c>
      <c r="AJ5" s="61" t="str">
        <f t="shared" si="3"/>
        <v/>
      </c>
      <c r="AK5" s="61" t="str">
        <f t="shared" si="3"/>
        <v/>
      </c>
      <c r="AL5" s="61" t="str">
        <f t="shared" si="3"/>
        <v/>
      </c>
      <c r="AM5" s="61" t="str">
        <f t="shared" si="3"/>
        <v/>
      </c>
      <c r="AN5" s="61" t="str">
        <f t="shared" si="3"/>
        <v/>
      </c>
      <c r="AO5" s="61" t="str">
        <f t="shared" si="3"/>
        <v/>
      </c>
      <c r="AP5" s="61" t="str">
        <f t="shared" si="3"/>
        <v/>
      </c>
      <c r="AQ5" s="61" t="str">
        <f t="shared" si="3"/>
        <v/>
      </c>
      <c r="AR5" s="61" t="str">
        <f t="shared" si="3"/>
        <v/>
      </c>
      <c r="AS5" s="61" t="str">
        <f t="shared" si="3"/>
        <v/>
      </c>
      <c r="AT5" s="61" t="str">
        <f t="shared" si="3"/>
        <v/>
      </c>
      <c r="AU5" s="61" t="str">
        <f t="shared" si="3"/>
        <v/>
      </c>
      <c r="AX5" s="238" t="s">
        <v>192</v>
      </c>
      <c r="AY5" s="238" t="s">
        <v>193</v>
      </c>
      <c r="AZ5" s="238" t="s">
        <v>194</v>
      </c>
      <c r="BA5" s="238" t="s">
        <v>195</v>
      </c>
      <c r="BB5" s="238" t="s">
        <v>196</v>
      </c>
      <c r="BC5" s="238" t="s">
        <v>236</v>
      </c>
      <c r="BD5" s="238" t="s">
        <v>237</v>
      </c>
      <c r="BE5" s="238" t="s">
        <v>238</v>
      </c>
      <c r="BF5" s="238" t="s">
        <v>239</v>
      </c>
      <c r="BG5" s="238" t="s">
        <v>240</v>
      </c>
      <c r="BH5" s="238" t="s">
        <v>241</v>
      </c>
      <c r="BI5" s="238" t="s">
        <v>242</v>
      </c>
      <c r="BJ5" s="238" t="s">
        <v>243</v>
      </c>
      <c r="BK5" s="238" t="s">
        <v>244</v>
      </c>
      <c r="BL5" s="238" t="s">
        <v>245</v>
      </c>
      <c r="BM5" s="238" t="s">
        <v>246</v>
      </c>
      <c r="BN5" s="238" t="s">
        <v>247</v>
      </c>
      <c r="BO5" s="238" t="s">
        <v>248</v>
      </c>
      <c r="BP5" s="238" t="s">
        <v>249</v>
      </c>
      <c r="BQ5" s="238" t="s">
        <v>250</v>
      </c>
      <c r="BR5" s="138">
        <v>3.0</v>
      </c>
    </row>
    <row r="6">
      <c r="Z6" s="139"/>
      <c r="AA6" s="139"/>
      <c r="AB6" s="140" t="str">
        <f t="shared" ref="AB6:AU6" si="4">D11</f>
        <v/>
      </c>
      <c r="AC6" s="140" t="str">
        <f t="shared" si="4"/>
        <v/>
      </c>
      <c r="AD6" s="140" t="str">
        <f t="shared" si="4"/>
        <v/>
      </c>
      <c r="AE6" s="140" t="str">
        <f t="shared" si="4"/>
        <v/>
      </c>
      <c r="AF6" s="140" t="str">
        <f t="shared" si="4"/>
        <v/>
      </c>
      <c r="AG6" s="140" t="str">
        <f t="shared" si="4"/>
        <v/>
      </c>
      <c r="AH6" s="140" t="str">
        <f t="shared" si="4"/>
        <v/>
      </c>
      <c r="AI6" s="140" t="str">
        <f t="shared" si="4"/>
        <v/>
      </c>
      <c r="AJ6" s="140" t="str">
        <f t="shared" si="4"/>
        <v/>
      </c>
      <c r="AK6" s="140" t="str">
        <f t="shared" si="4"/>
        <v/>
      </c>
      <c r="AL6" s="140" t="str">
        <f t="shared" si="4"/>
        <v/>
      </c>
      <c r="AM6" s="140" t="str">
        <f t="shared" si="4"/>
        <v/>
      </c>
      <c r="AN6" s="140" t="str">
        <f t="shared" si="4"/>
        <v/>
      </c>
      <c r="AO6" s="140" t="str">
        <f t="shared" si="4"/>
        <v/>
      </c>
      <c r="AP6" s="140" t="str">
        <f t="shared" si="4"/>
        <v/>
      </c>
      <c r="AQ6" s="140" t="str">
        <f t="shared" si="4"/>
        <v/>
      </c>
      <c r="AR6" s="140" t="str">
        <f t="shared" si="4"/>
        <v/>
      </c>
      <c r="AS6" s="140" t="str">
        <f t="shared" si="4"/>
        <v/>
      </c>
      <c r="AT6" s="140" t="str">
        <f t="shared" si="4"/>
        <v/>
      </c>
      <c r="AU6" s="140" t="str">
        <f t="shared" si="4"/>
        <v/>
      </c>
      <c r="AX6" s="239" t="str">
        <f>IF(AC9="CO 1",(B44*D44+B45*D45+B46*D46+B47*D47)*100/(4*D48),"")</f>
        <v/>
      </c>
      <c r="AY6" s="240" t="str">
        <f>IF(AC15="CO 1",(B44*E44+B45*E45+B46*E46+B47*E47)*100/(4*E48),"")</f>
        <v/>
      </c>
      <c r="AZ6" s="240" t="str">
        <f>IF(AC16="CO 1",(B44*F44+B45*F45+B46*F46+B47*F47)*100/(4*F48),"")</f>
        <v/>
      </c>
      <c r="BA6" s="240" t="str">
        <f>IF(AC17="CO 1",(B44*G44+B45*G45+B46*G46+B47*G47)*100/(4*G48),"")</f>
        <v/>
      </c>
      <c r="BB6" s="240" t="str">
        <f>IF(AC18="CO 1",(B44*H44+B45*H45+B46*H46+B47*H47)*100/(4*H48),"")</f>
        <v/>
      </c>
      <c r="BC6" s="240" t="str">
        <f>IF(AC19="CO 1",(B44*I44+B45*I45+B46*I46+B47*I47)*100/(4*I48),"")</f>
        <v/>
      </c>
      <c r="BD6" s="240" t="str">
        <f>IF(AC20="CO 1",(B44*J44+B45*J45+B46*J46+B47*J47)*100/(4*J48),"")</f>
        <v/>
      </c>
      <c r="BE6" s="240" t="str">
        <f>IF(AC21="CO 1",(B44*K44+B45*K45+B46*K46+B47*K47)*100/(4*K48),"")</f>
        <v/>
      </c>
      <c r="BF6" s="240" t="str">
        <f>IF(AC22="CO 1",(B44*L44+B45*L45+B46*L46+B47*L47)*100/(4*L48),"")</f>
        <v/>
      </c>
      <c r="BG6" s="240" t="str">
        <f>IF(AC23="CO 1",(B44*M44+B45*M45+B46*M46+B47*M47)*100/(4*M48),"")</f>
        <v/>
      </c>
      <c r="BH6" s="240" t="str">
        <f>IF(AC24="CO 1",(B44*N44+B45*N45+B46*N46+B47*N47)*100/(4*N48),"")</f>
        <v/>
      </c>
      <c r="BI6" s="240" t="str">
        <f>IF(AC25="CO 1",($B$44*O44+$B$45*O45+$B$46*O46+$B$47*O47)*100/(4*O48),"")</f>
        <v/>
      </c>
      <c r="BJ6" s="240" t="str">
        <f>IF(AC26="CO 1",($B$44*P44+$B$45*P45+$B$46*P46+$B$47*P47)*100/(4*P48),"")</f>
        <v/>
      </c>
      <c r="BK6" s="240" t="str">
        <f>IF(AC27="CO 1",($B$44*Q44+$B$45*Q45+$B$46*Q46+$B$47*Q47)*100/(4*Q48),"")</f>
        <v/>
      </c>
      <c r="BL6" s="240" t="str">
        <f>IF(AC28="CO 1",($B$44*R44+$B$45*R45+$B$46*R46+$B$47*R47)*100/(4*R48),"")</f>
        <v/>
      </c>
      <c r="BM6" s="240" t="str">
        <f>IF(AC29="CO 1",($B$44*S44+$B$45*S45+$B$46*S46+$B$47*S47)*100/(4*S48),"")</f>
        <v/>
      </c>
      <c r="BN6" s="240" t="str">
        <f>IF(AC30="CO 1",($B$44*T44+$B$45*T45+$B$46*T46+$B$47*T47)*100/(4*T48),"")</f>
        <v/>
      </c>
      <c r="BO6" s="240" t="str">
        <f>IF(AC31="CO 1",($B$44*U44+$B$45*U45+$B$46*U46+$B$47*U47)*100/(4*U48),"")</f>
        <v/>
      </c>
      <c r="BP6" s="240" t="str">
        <f>IF(AC32="CO 1",($B$44*V44+$B$45*V45+$B$46*V46+$B$47*V47)*100/(4*V48),"")</f>
        <v/>
      </c>
      <c r="BQ6" s="240" t="str">
        <f>IF(AC33="CO 1",($B$44*W44+$B$45*W45+$B$46*W46+$B$47*W47)*100/(4*W48),"")</f>
        <v/>
      </c>
      <c r="BR6" s="142">
        <v>4.0</v>
      </c>
    </row>
    <row r="7">
      <c r="A7" s="143" t="s">
        <v>251</v>
      </c>
      <c r="B7" s="3"/>
      <c r="C7" s="4"/>
      <c r="D7" s="146">
        <v>1.0</v>
      </c>
      <c r="E7" s="146">
        <v>2.0</v>
      </c>
      <c r="F7" s="146">
        <v>3.0</v>
      </c>
      <c r="G7" s="146">
        <v>4.0</v>
      </c>
      <c r="H7" s="146">
        <v>5.0</v>
      </c>
      <c r="I7" s="146">
        <v>6.0</v>
      </c>
      <c r="J7" s="146">
        <v>7.0</v>
      </c>
      <c r="K7" s="146">
        <v>8.0</v>
      </c>
      <c r="L7" s="146">
        <v>9.0</v>
      </c>
      <c r="M7" s="146">
        <v>10.0</v>
      </c>
      <c r="N7" s="146">
        <v>11.0</v>
      </c>
      <c r="O7" s="146">
        <v>12.0</v>
      </c>
      <c r="P7" s="146">
        <v>13.0</v>
      </c>
      <c r="Q7" s="146">
        <v>14.0</v>
      </c>
      <c r="R7" s="146">
        <v>15.0</v>
      </c>
      <c r="S7" s="146">
        <v>16.0</v>
      </c>
      <c r="T7" s="146">
        <v>17.0</v>
      </c>
      <c r="U7" s="146">
        <v>18.0</v>
      </c>
      <c r="V7" s="146">
        <v>19.0</v>
      </c>
      <c r="W7" s="146">
        <v>20.0</v>
      </c>
      <c r="X7" s="241" t="s">
        <v>252</v>
      </c>
      <c r="Z7" s="61"/>
      <c r="AA7" s="61"/>
      <c r="AB7" s="61" t="str">
        <f t="shared" ref="AB7:AU7" si="5">D12</f>
        <v/>
      </c>
      <c r="AC7" s="61" t="str">
        <f t="shared" si="5"/>
        <v/>
      </c>
      <c r="AD7" s="61" t="str">
        <f t="shared" si="5"/>
        <v/>
      </c>
      <c r="AE7" s="61" t="str">
        <f t="shared" si="5"/>
        <v/>
      </c>
      <c r="AF7" s="61" t="str">
        <f t="shared" si="5"/>
        <v/>
      </c>
      <c r="AG7" s="61" t="str">
        <f t="shared" si="5"/>
        <v/>
      </c>
      <c r="AH7" s="61" t="str">
        <f t="shared" si="5"/>
        <v/>
      </c>
      <c r="AI7" s="61" t="str">
        <f t="shared" si="5"/>
        <v/>
      </c>
      <c r="AJ7" s="61" t="str">
        <f t="shared" si="5"/>
        <v/>
      </c>
      <c r="AK7" s="61" t="str">
        <f t="shared" si="5"/>
        <v/>
      </c>
      <c r="AL7" s="61" t="str">
        <f t="shared" si="5"/>
        <v/>
      </c>
      <c r="AM7" s="61" t="str">
        <f t="shared" si="5"/>
        <v/>
      </c>
      <c r="AN7" s="61" t="str">
        <f t="shared" si="5"/>
        <v/>
      </c>
      <c r="AO7" s="61" t="str">
        <f t="shared" si="5"/>
        <v/>
      </c>
      <c r="AP7" s="61" t="str">
        <f t="shared" si="5"/>
        <v/>
      </c>
      <c r="AQ7" s="61" t="str">
        <f t="shared" si="5"/>
        <v/>
      </c>
      <c r="AR7" s="61" t="str">
        <f t="shared" si="5"/>
        <v/>
      </c>
      <c r="AS7" s="61" t="str">
        <f t="shared" si="5"/>
        <v/>
      </c>
      <c r="AT7" s="61" t="str">
        <f t="shared" si="5"/>
        <v/>
      </c>
      <c r="AU7" s="61" t="str">
        <f t="shared" si="5"/>
        <v/>
      </c>
      <c r="AV7" s="96" t="s">
        <v>141</v>
      </c>
      <c r="AW7" s="144" t="str">
        <f>IF(COUNTBLANK(AX12:BQ12)=20,"",AVERAGE(AX12:BQ12))</f>
        <v/>
      </c>
      <c r="AX7" s="240" t="str">
        <f>IF(AE9="CO 1",(B44*D44+B45*D45+B46*D46+B47*D47)*100/(4*D48),"")</f>
        <v/>
      </c>
      <c r="AY7" s="240" t="str">
        <f>IF(AE15="CO 1",(B44*E44+B45*E45+B46*E46+B47*E47)*100/(4*E48),"")</f>
        <v/>
      </c>
      <c r="AZ7" s="240" t="str">
        <f>IF(AE16="CO 1",(B44*F44+B45*F45+B46*F46+B47*F47)*100/(4*F48),"")</f>
        <v/>
      </c>
      <c r="BA7" s="240" t="str">
        <f>IF(AE17="CO 1",(B44*G44+B45*G45+B46*G46+B47*G47)*100/(4*G48),"")</f>
        <v/>
      </c>
      <c r="BB7" s="240" t="str">
        <f>IF(AE18="CO 1",(B44*H44+B45*H45+B46*H46+B47*H47)*100/(4*H48),"")</f>
        <v/>
      </c>
      <c r="BC7" s="240" t="str">
        <f>IF(AE19="CO 1",(B44*I44+B45*I45+B46*I46+B47*I47)*100/(4*I48),"")</f>
        <v/>
      </c>
      <c r="BD7" s="240" t="str">
        <f>IF(AE20="CO 1",(B44*J44+B45*J45+B46*J46+B47*J47)*100/(4*J48),"")</f>
        <v/>
      </c>
      <c r="BE7" s="240" t="str">
        <f>IF(AE21="CO 1",(B44*K44+B45*K45+B46*K46+B47*K47)*100/(4*K48),"")</f>
        <v/>
      </c>
      <c r="BF7" s="240" t="str">
        <f>IF(AE22="CO 1",(B44*L44+B45*L45+B46*L46+B47*L47)*100/(4*L48),"")</f>
        <v/>
      </c>
      <c r="BG7" s="240" t="str">
        <f>IF(AE23="CO 1",(B44*M44+B45*M45+B46*M46+B47*M47)*100/(4*M48),"")</f>
        <v/>
      </c>
      <c r="BH7" s="240" t="str">
        <f>IF(AE24="CO 1",(B44*N44+B45*N45+B46*N46+B47*N47)*100/(4*N48),"")</f>
        <v/>
      </c>
      <c r="BI7" s="240" t="str">
        <f>IF(AE25="CO 1",($B$44*O44+$B$45*O45+$B$46*O46+$B$47*O47)*100/(4*O48),"")</f>
        <v/>
      </c>
      <c r="BJ7" s="240" t="str">
        <f>IF(AE26="CO 1",($B$44*P44+$B$45*P45+$B$46*P46+$B$47*P47)*100/(4*P48),"")</f>
        <v/>
      </c>
      <c r="BK7" s="149" t="str">
        <f>IF(AE27="CO 1",($B$44*Q44+$B$45*Q45+$B$46*Q46+$B$47*Q47)*100/(4*Q48),"")</f>
        <v/>
      </c>
      <c r="BL7" s="149" t="str">
        <f>IF(AE28="CO 1",($B$44*R44+$B$45*R45+$B$46*R46+$B$47*R47)*100/(4*R48),"")</f>
        <v/>
      </c>
      <c r="BM7" s="149" t="str">
        <f>IF(AE29="CO 1",($B$44*S44+$B$45*S45+$B$46*S46+$B$47*S47)*100/(4*S48),"")</f>
        <v/>
      </c>
      <c r="BN7" s="149" t="str">
        <f>IF(AE30="CO 1",($B$44*T44+$B$45*T45+$B$46*T46+$B$47*T47)*100/(4*T48),"")</f>
        <v/>
      </c>
      <c r="BO7" s="149" t="str">
        <f>IF(AE31="CO 1",($B$44*U44+$B$45*U45+$B$46*U46+$B$47*U47)*100/(4*U48),"")</f>
        <v/>
      </c>
      <c r="BP7" s="149" t="str">
        <f>IF(AE32="CO 1",($B$44*V44+$B$45*V45+$B$46*V46+$B$47*V47)*100/(4*V48),"")</f>
        <v/>
      </c>
      <c r="BQ7" s="149" t="str">
        <f>IF(AE33="CO 1",($B$44*W44+$B$45*W45+$B$46*W46+$B$47*W47)*100/(4*W48),"")</f>
        <v/>
      </c>
      <c r="BR7" s="142">
        <v>5.0</v>
      </c>
    </row>
    <row r="8">
      <c r="A8" s="145" t="s">
        <v>200</v>
      </c>
      <c r="B8" s="46"/>
      <c r="C8" s="47"/>
      <c r="D8" s="146"/>
      <c r="E8" s="146"/>
      <c r="F8" s="146"/>
      <c r="G8" s="146"/>
      <c r="H8" s="146"/>
      <c r="I8" s="146"/>
      <c r="J8" s="146"/>
      <c r="K8" s="146"/>
      <c r="L8" s="146"/>
      <c r="M8" s="146"/>
      <c r="N8" s="146"/>
      <c r="O8" s="146"/>
      <c r="P8" s="146"/>
      <c r="Q8" s="146"/>
      <c r="R8" s="146"/>
      <c r="S8" s="146"/>
      <c r="T8" s="146"/>
      <c r="U8" s="146"/>
      <c r="V8" s="146"/>
      <c r="W8" s="146"/>
      <c r="X8" s="91"/>
      <c r="Z8" s="61"/>
      <c r="AA8" s="61"/>
      <c r="AB8" s="61" t="str">
        <f t="shared" ref="AB8:AU8" si="6">D13</f>
        <v/>
      </c>
      <c r="AC8" s="61" t="str">
        <f t="shared" si="6"/>
        <v/>
      </c>
      <c r="AD8" s="61" t="str">
        <f t="shared" si="6"/>
        <v/>
      </c>
      <c r="AE8" s="61" t="str">
        <f t="shared" si="6"/>
        <v/>
      </c>
      <c r="AF8" s="61" t="str">
        <f t="shared" si="6"/>
        <v/>
      </c>
      <c r="AG8" s="61" t="str">
        <f t="shared" si="6"/>
        <v/>
      </c>
      <c r="AH8" s="61" t="str">
        <f t="shared" si="6"/>
        <v/>
      </c>
      <c r="AI8" s="61" t="str">
        <f t="shared" si="6"/>
        <v/>
      </c>
      <c r="AJ8" s="61" t="str">
        <f t="shared" si="6"/>
        <v/>
      </c>
      <c r="AK8" s="61" t="str">
        <f t="shared" si="6"/>
        <v/>
      </c>
      <c r="AL8" s="61" t="str">
        <f t="shared" si="6"/>
        <v/>
      </c>
      <c r="AM8" s="61" t="str">
        <f t="shared" si="6"/>
        <v/>
      </c>
      <c r="AN8" s="61" t="str">
        <f t="shared" si="6"/>
        <v/>
      </c>
      <c r="AO8" s="61" t="str">
        <f t="shared" si="6"/>
        <v/>
      </c>
      <c r="AP8" s="61" t="str">
        <f t="shared" si="6"/>
        <v/>
      </c>
      <c r="AQ8" s="61" t="str">
        <f t="shared" si="6"/>
        <v/>
      </c>
      <c r="AR8" s="61" t="str">
        <f t="shared" si="6"/>
        <v/>
      </c>
      <c r="AS8" s="61" t="str">
        <f t="shared" si="6"/>
        <v/>
      </c>
      <c r="AT8" s="61" t="str">
        <f t="shared" si="6"/>
        <v/>
      </c>
      <c r="AU8" s="61" t="str">
        <f t="shared" si="6"/>
        <v/>
      </c>
      <c r="AV8" s="96" t="s">
        <v>142</v>
      </c>
      <c r="AW8" s="144" t="str">
        <f>IF(COUNTBLANK(AX22:BQ22)=20,"",AVERAGE(AX22:BQ22))</f>
        <v/>
      </c>
      <c r="AX8" s="242" t="str">
        <f>IF(AG9="CO 1",(B44*D44+B45*D45+B46*D46+B47*D47)*100/(4*D48),"")</f>
        <v/>
      </c>
      <c r="AY8" s="242" t="str">
        <f>IF(AG15="CO 1",(B44*E44+B45*E45+B46*E46+B47*E47)*100/(4*E48),"")</f>
        <v/>
      </c>
      <c r="AZ8" s="242" t="str">
        <f>IF(AG16="CO 1",(B44*F44+B45*F45+B46*F46+B47*F47)*100/(4*F48),"")</f>
        <v/>
      </c>
      <c r="BA8" s="242" t="str">
        <f>IF(AG17="CO 1",(B44*G44+B45*G45+B46*G46+B47*G47)*100/(4*G48),"")</f>
        <v/>
      </c>
      <c r="BB8" s="242" t="str">
        <f>IF(AG18="CO 1",(B44*H44+B45*H45+B46*H46+B47*H47)*100/(4*H48),"")</f>
        <v/>
      </c>
      <c r="BC8" s="242" t="str">
        <f>IF(AG19="CO 1",(B44*I44+B45*I45+B46*I46+B47*I47)*100/(4*I48),"")</f>
        <v/>
      </c>
      <c r="BD8" s="242" t="str">
        <f>IF(AG20="CO 1",(B44*J44+B45*J45+B46*J46+B47*J47)*100/(4*J48),"")</f>
        <v/>
      </c>
      <c r="BE8" s="242" t="str">
        <f>IF(AG21="CO 1",(B44*K44+B45*K45+B46*K46+B47*K47)*100/(4*K48),"")</f>
        <v/>
      </c>
      <c r="BF8" s="242" t="str">
        <f>IF(AG22="CO 1",(B44*L44+B45*L45+B46*L46+B47*L47)*100/(4*L48),"")</f>
        <v/>
      </c>
      <c r="BG8" s="242" t="str">
        <f>IF(AG23="CO 1",(B44*M44+B45*M45+B46*M46+B47*M47)*100/(4*M48),"")</f>
        <v/>
      </c>
      <c r="BH8" s="242" t="str">
        <f>IF(AG24="CO 1",(B44*N44+B45*N45+B46*N46+B47*N47)*100/(4*N48),"")</f>
        <v/>
      </c>
      <c r="BI8" s="242" t="str">
        <f>IF(AG25="CO 1",($B$44*O44+$B$45*O45+$B$46*O46+$B$47*O47)*100/(4*O48),"")</f>
        <v/>
      </c>
      <c r="BJ8" s="242" t="str">
        <f>IF(AG26="CO 1",($B$44*P44+$B$45*P45+$B$46*P46+$B$47*P47)*100/(4*P48),"")</f>
        <v/>
      </c>
      <c r="BK8" s="242" t="str">
        <f>IF(AG27="CO 1",($B$44*Q44+$B$45*Q45+$B$46*Q46+$B$47*Q47)*100/(4*Q48),"")</f>
        <v/>
      </c>
      <c r="BL8" s="242" t="str">
        <f>IF(AG28="CO 1",($B$44*R44+$B$45*R45+$B$46*R46+$B$47*R47)*100/(4*R48),"")</f>
        <v/>
      </c>
      <c r="BM8" s="242" t="str">
        <f>IF(AG29="CO 1",($B$44*S44+$B$45*S45+$B$46*S46+$B$47*S47)*100/(4*S48),"")</f>
        <v/>
      </c>
      <c r="BN8" s="242" t="str">
        <f>IF(AG30="CO 1",($B$44*T44+$B$45*T45+$B$46*T46+$B$47*T47)*100/(4*T48),"")</f>
        <v/>
      </c>
      <c r="BO8" s="242" t="str">
        <f>IF(AG31="CO 1",($B$44*U44+$B$45*U45+$B$46*U46+$B$47*U47)*100/(4*U48),"")</f>
        <v/>
      </c>
      <c r="BP8" s="242" t="str">
        <f>IF(AG32="CO 1",($B$44*V44+$B$45*V45+$B$46*V46+$B$47*V47)*100/(4*V48),"")</f>
        <v/>
      </c>
      <c r="BQ8" s="242" t="str">
        <f>IF(AG33="CO 1",($B$44*W44+$B$45*W45+$B$46*W46+$B$47*W47)*100/(4*W48),"")</f>
        <v/>
      </c>
      <c r="BR8" s="142">
        <v>6.0</v>
      </c>
    </row>
    <row r="9">
      <c r="A9" s="54"/>
      <c r="C9" s="55"/>
      <c r="D9" s="146"/>
      <c r="E9" s="146"/>
      <c r="F9" s="146"/>
      <c r="G9" s="146"/>
      <c r="H9" s="146"/>
      <c r="I9" s="146"/>
      <c r="J9" s="146"/>
      <c r="K9" s="146"/>
      <c r="L9" s="146"/>
      <c r="M9" s="146"/>
      <c r="N9" s="146"/>
      <c r="O9" s="146"/>
      <c r="P9" s="146"/>
      <c r="Q9" s="146"/>
      <c r="R9" s="146"/>
      <c r="S9" s="146"/>
      <c r="T9" s="146"/>
      <c r="U9" s="146"/>
      <c r="V9" s="146"/>
      <c r="W9" s="146"/>
      <c r="X9" s="91"/>
      <c r="Z9" s="61"/>
      <c r="AA9" s="61"/>
      <c r="AB9" s="61" t="str">
        <f>IFERROR(__xludf.DUMMYFUNCTION("SPLIT(AB3,""_"")"),"#VALUE!")</f>
        <v>#VALUE!</v>
      </c>
      <c r="AC9" s="61"/>
      <c r="AD9" s="61" t="str">
        <f>IFERROR(__xludf.DUMMYFUNCTION("SPLIT(AB4,""_"")"),"#VALUE!")</f>
        <v>#VALUE!</v>
      </c>
      <c r="AE9" s="61"/>
      <c r="AF9" s="148" t="str">
        <f>IFERROR(__xludf.DUMMYFUNCTION("SPLIT(AB5,""_"")"),"#VALUE!")</f>
        <v>#VALUE!</v>
      </c>
      <c r="AH9" s="243" t="str">
        <f>IFERROR(__xludf.DUMMYFUNCTION("SPLIT(AB6,""_"")"),"#VALUE!")</f>
        <v>#VALUE!</v>
      </c>
      <c r="AJ9" t="str">
        <f>IFERROR(__xludf.DUMMYFUNCTION("SPLIT(AB7,""_"")"),"#VALUE!")</f>
        <v>#VALUE!</v>
      </c>
      <c r="AL9" t="str">
        <f>IFERROR(__xludf.DUMMYFUNCTION("SPLIT(AB8,""_"")"),"#VALUE!")</f>
        <v>#VALUE!</v>
      </c>
      <c r="AV9" s="96" t="s">
        <v>145</v>
      </c>
      <c r="AW9" s="144" t="str">
        <f>IF(COUNTBLANK(AX32:BQ32)=20,"",AVERAGE(AX32:BQ32))</f>
        <v/>
      </c>
      <c r="AX9" s="239" t="str">
        <f>IF(AI9="CO 1",(B44*D44+B45*D45+B46*D46+B47*D47)*100/(4*D48),"")</f>
        <v/>
      </c>
      <c r="AY9" s="239" t="str">
        <f>IF(AI15="CO 1",(B44*E44+B45*E45+B46*E46+B47*E47)*100/(4*E48),"")</f>
        <v/>
      </c>
      <c r="AZ9" s="239" t="str">
        <f>IF(AI16="CO 1",(B44*F44+B45*F45+B46*F46+B47*F47)*100/(4*F48),"")</f>
        <v/>
      </c>
      <c r="BA9" s="239" t="str">
        <f>IF(AI17="CO 1",(B44*G44+B45*G45+B46*G46+B47*G47)*100/(4*G48),"")</f>
        <v/>
      </c>
      <c r="BB9" s="239" t="str">
        <f>IF(AI18="CO 1",(B44*H44+B45*H45+B46*H46+B47*H47)*100/(4*H48),"")</f>
        <v/>
      </c>
      <c r="BC9" s="239" t="str">
        <f>IF(AI19="CO 1",(B44*I44+B45*I45+B46*I46+B47*I47)*100/(4*I48),"")</f>
        <v/>
      </c>
      <c r="BD9" s="239" t="str">
        <f>IF(AI20="CO 1",(B44*J44+B45*J45+B46*J46+B47*J47)*100/(4*J48),"")</f>
        <v/>
      </c>
      <c r="BE9" s="239" t="str">
        <f>IF(AI21="CO 1",(B44*K44+B45*K45+B46*K46+B47*K47)*100/(4*K48),"")</f>
        <v/>
      </c>
      <c r="BF9" s="239" t="str">
        <f>IF(AI22="CO 1",(B44*L44+B45*L45+B46*L46+B47*L47)*100/(4*L48),"")</f>
        <v/>
      </c>
      <c r="BG9" s="239" t="str">
        <f>IF(AI23="CO 1",(B44*M44+B45*M45+B46*M46+B47*M47)*100/(4*M48),"")</f>
        <v/>
      </c>
      <c r="BH9" s="239" t="str">
        <f>IF(AI24="CO 1",(B44*N44+B45*N45+B46*N46+B47*N47)*100/(4*N48),"")</f>
        <v/>
      </c>
      <c r="BI9" s="239" t="str">
        <f>IF(AI25="CO 1",($B$44*O44+$B$45*O45+$B$46*O46+$B$47*O47)*100/(4*O48),"")</f>
        <v/>
      </c>
      <c r="BJ9" s="239" t="str">
        <f>IF(AI26="CO 1",($B$44*P44+$B$45*P45+$B$46*P46+$B$47*P47)*100/(4*P48),"")</f>
        <v/>
      </c>
      <c r="BK9" s="239" t="str">
        <f>IF(AI27="CO 1",($B$44*Q44+$B$45*Q45+$B$46*Q46+$B$47*Q47)*100/(4*Q48),"")</f>
        <v/>
      </c>
      <c r="BL9" s="239" t="str">
        <f>IF(AI28="CO 1",($B$44*R44+$B$45*R45+$B$46*R46+$B$47*R47)*100/(4*R48),"")</f>
        <v/>
      </c>
      <c r="BM9" s="239" t="str">
        <f>IF(AI29="CO 1",($B$44*S44+$B$45*S45+$B$46*S46+$B$47*S47)*100/(4*S48),"")</f>
        <v/>
      </c>
      <c r="BN9" s="239" t="str">
        <f>IF(AI30="CO 1",($B$44*T44+$B$45*T45+$B$46*T46+$B$47*T47)*100/(4*T48),"")</f>
        <v/>
      </c>
      <c r="BO9" s="239" t="str">
        <f>IF(AI31="CO 1",($B$44*U44+$B$45*U45+$B$46*U46+$B$47*U47)*100/(4*U48),"")</f>
        <v/>
      </c>
      <c r="BP9" s="239" t="str">
        <f>IF(AI32="CO 1",($B$44*V44+$B$45*V45+$B$46*V46+$B$47*V47)*100/(4*V48),"")</f>
        <v/>
      </c>
      <c r="BQ9" s="239" t="str">
        <f>IF(AI33="CO 1",($B$44*W44+$B$45*W45+$B$46*W46+$B$47*W47)*100/(4*W48),"")</f>
        <v/>
      </c>
      <c r="BR9" s="142">
        <v>7.0</v>
      </c>
    </row>
    <row r="10">
      <c r="A10" s="54"/>
      <c r="C10" s="55"/>
      <c r="D10" s="146"/>
      <c r="E10" s="146"/>
      <c r="F10" s="146"/>
      <c r="G10" s="146"/>
      <c r="H10" s="146"/>
      <c r="I10" s="146"/>
      <c r="J10" s="146"/>
      <c r="K10" s="146"/>
      <c r="L10" s="146"/>
      <c r="M10" s="146"/>
      <c r="N10" s="146"/>
      <c r="O10" s="146"/>
      <c r="P10" s="146"/>
      <c r="Q10" s="146"/>
      <c r="R10" s="146"/>
      <c r="S10" s="146"/>
      <c r="T10" s="146"/>
      <c r="U10" s="146"/>
      <c r="V10" s="146"/>
      <c r="W10" s="146"/>
      <c r="X10" s="91"/>
      <c r="Z10" s="61"/>
      <c r="AA10" s="61"/>
      <c r="AB10" s="61"/>
      <c r="AC10" s="61"/>
      <c r="AD10" s="61"/>
      <c r="AE10" s="61"/>
      <c r="AF10" s="148"/>
      <c r="AV10" s="96" t="s">
        <v>146</v>
      </c>
      <c r="AW10" s="144" t="str">
        <f>IF(COUNTBLANK(AX43:BQ43)=20,"",AVERAGE(AX43:BQ43))</f>
        <v/>
      </c>
      <c r="AX10" s="244" t="str">
        <f>IF(AK9="CO 1",(B44*D44+B45*D45+B46*D46+B47*D47)*100/(4*D48),"")</f>
        <v/>
      </c>
      <c r="AY10" s="244" t="str">
        <f>IF(AK15="CO 1",(B44*E44+B45*E45+B46*E46+B47*E47)*100/(4*E48),"")</f>
        <v/>
      </c>
      <c r="AZ10" s="244" t="str">
        <f>IF(AK16="CO 1",(B44*F44+B45*F45+B46*F46+B47*F47)*100/(4*F48),"")</f>
        <v/>
      </c>
      <c r="BA10" s="244" t="str">
        <f>IF(AK17="CO 1",(B44*G44+B45*G45+B46*G46+B47*G47)*100/(4*G48),"")</f>
        <v/>
      </c>
      <c r="BB10" s="244" t="str">
        <f>IF(AK18="CO 1",(B44*H44+B45*H45+B46*H46+B47*H47)*100/(4*H48),"")</f>
        <v/>
      </c>
      <c r="BC10" s="244" t="str">
        <f>IF(AK19="CO 1",(B44*I44+B45*I45+B46*I46+B47*I47)*100/(4*I48),"")</f>
        <v/>
      </c>
      <c r="BD10" s="244" t="str">
        <f>IF(AK20="CO 1",(B44*J44+B45*J45+B46*J46+B47*J47)*100/(4*J48),"")</f>
        <v/>
      </c>
      <c r="BE10" s="244" t="str">
        <f>IF(AK21="CO 1",(B44*K44+B45*K45+B46*K46+B47*K47)*100/(4*K48),"")</f>
        <v/>
      </c>
      <c r="BF10" s="244" t="str">
        <f>IF(AK22="CO 1",(B44*L44+B45*L45+B46*L46+B47*L47)*100/(4*L48),"")</f>
        <v/>
      </c>
      <c r="BG10" s="244" t="str">
        <f>IF(AK23="CO 1",(B44*M44+B45*M45+B46*M46+B47*M47)*100/(4*M48),"")</f>
        <v/>
      </c>
      <c r="BH10" s="244" t="str">
        <f>IF(AK24="CO 1",(B44*N44+B45*N45+B46*N46+B47*N47)*100/(4*N48),"")</f>
        <v/>
      </c>
      <c r="BI10" s="244" t="str">
        <f>IF(AK25="CO 1",($B$44*O44+$B$45*O45+$B$46*O46+$B$47*O47)*100/(4*O48),"")</f>
        <v/>
      </c>
      <c r="BJ10" s="244" t="str">
        <f>IF(AK26="CO 1",($B$44*P44+$B$45*P45+$B$46*P46+$B$47*P47)*100/(4*P48),"")</f>
        <v/>
      </c>
      <c r="BK10" s="244" t="str">
        <f>IF(AK27="CO 1",($B$44*Q44+$B$45*Q45+$B$46*Q46+$B$47*Q47)*100/(4*Q48),"")</f>
        <v/>
      </c>
      <c r="BL10" s="244" t="str">
        <f>IF(AK28="CO 1",($B$44*R44+$B$45*R45+$B$46*R46+$B$47*R47)*100/(4*R48),"")</f>
        <v/>
      </c>
      <c r="BM10" s="244" t="str">
        <f>IF(AK29="CO 1",($B$44*S44+$B$45*S45+$B$46*S46+$B$47*S47)*100/(4*S48),"")</f>
        <v/>
      </c>
      <c r="BN10" s="244" t="str">
        <f>IF(AK30="CO 1",($B$44*T44+$B$45*T45+$B$46*T46+$B$47*T47)*100/(4*T48),"")</f>
        <v/>
      </c>
      <c r="BO10" s="244" t="str">
        <f>IF(AK31="CO 1",($B$44*U44+$B$45*U45+$B$46*U46+$B$47*U47)*100/(4*U48),"")</f>
        <v/>
      </c>
      <c r="BP10" s="244" t="str">
        <f>IF(AK32="CO 1",($B$44*V44+$B$45*V45+$B$46*V46+$B$47*V47)*100/(4*V48),"")</f>
        <v/>
      </c>
      <c r="BQ10" s="244" t="str">
        <f>IF(AK33="CO 1",($B$44*W44+$B$45*W45+$B$46*W46+$B$47*W47)*100/(4*W48),"")</f>
        <v/>
      </c>
      <c r="BR10" s="142"/>
    </row>
    <row r="11">
      <c r="A11" s="54"/>
      <c r="C11" s="55"/>
      <c r="D11" s="146"/>
      <c r="E11" s="146"/>
      <c r="F11" s="146"/>
      <c r="G11" s="146"/>
      <c r="H11" s="146"/>
      <c r="I11" s="146"/>
      <c r="J11" s="146"/>
      <c r="K11" s="146"/>
      <c r="L11" s="146"/>
      <c r="M11" s="146"/>
      <c r="N11" s="146"/>
      <c r="O11" s="146"/>
      <c r="P11" s="146"/>
      <c r="Q11" s="146"/>
      <c r="R11" s="146"/>
      <c r="S11" s="146"/>
      <c r="T11" s="146"/>
      <c r="U11" s="146"/>
      <c r="V11" s="146"/>
      <c r="W11" s="146"/>
      <c r="X11" s="91"/>
      <c r="Z11" s="61"/>
      <c r="AA11" s="61"/>
      <c r="AB11" s="61"/>
      <c r="AC11" s="61"/>
      <c r="AD11" s="61"/>
      <c r="AE11" s="61"/>
      <c r="AF11" s="148"/>
      <c r="AV11" s="96" t="s">
        <v>147</v>
      </c>
      <c r="AW11" s="144" t="str">
        <f>IF(COUNTBLANK(AX53:BQ53)=20,"",AVERAGE(AX53:BQ53))</f>
        <v/>
      </c>
      <c r="AX11" s="239" t="str">
        <f>IF(AM9="CO 1",(B44*D44+B45*D45+B46*D46+B47*D47)*100/(4*D48),"")</f>
        <v/>
      </c>
      <c r="AY11" s="239" t="str">
        <f>IF(AM15="CO 1",(B44*E44+B45*E45+B46*E46+B47*E47)*100/(4*E48),"")</f>
        <v/>
      </c>
      <c r="AZ11" s="239" t="str">
        <f>IF(AM16="CO 1",(B44*F44+B45*F45+B46*F46+B47*F47)*100/(4*F48),"")</f>
        <v/>
      </c>
      <c r="BA11" s="239" t="str">
        <f>IF(AM17="CO 1",(B44*G44+B45*G45+B46*G46+B47*G47)*100/(4*G48),"")</f>
        <v/>
      </c>
      <c r="BB11" s="239" t="str">
        <f>IF(AM18="CO 1",(B44*H44+B45*H45+B46*H46+B47*H47)*100/(4*H48),"")</f>
        <v/>
      </c>
      <c r="BC11" s="239" t="str">
        <f>IF(AM19="CO 1",(B44*I44+B45*I45+B46*I46+B47*I47)*100/(4*I48),"")</f>
        <v/>
      </c>
      <c r="BD11" s="239" t="str">
        <f>IF(AM20="CO 1",(B44*J44+B45*J45+B46*J46+B47*J47)*100/(4*J48),"")</f>
        <v/>
      </c>
      <c r="BE11" s="239" t="str">
        <f>IF(AM21="CO 1",(B44*K44+B45*K45+B46*K46+B47*K47)*100/(4*K48),"")</f>
        <v/>
      </c>
      <c r="BF11" s="239" t="str">
        <f>IF(AM22="CO 1",(B44*L44+B45*L45+B46*L46+B47*L47)*100/(4*L48),"")</f>
        <v/>
      </c>
      <c r="BG11" s="239" t="str">
        <f>IF(AM23="CO 1",(B44*M44+B45*M45+B46*M46+B47*M47)*100/(4*M48),"")</f>
        <v/>
      </c>
      <c r="BH11" s="239" t="str">
        <f>IF(AM24="CO 1",(B44*N44+B45*N45+B46*N46+B47*N47)*100/(4*N48),"")</f>
        <v/>
      </c>
      <c r="BI11" s="239" t="str">
        <f>IF(AM25="CO 1",($B$44*O44+$B$45*O45+$B$46*O46+$B$47*O47)*100/(4*O48),"")</f>
        <v/>
      </c>
      <c r="BJ11" s="239" t="str">
        <f>IF(AM26="CO 1",($B$44*P44+$B$45*P45+$B$46*P46+$B$47*P47)*100/(4*P48),"")</f>
        <v/>
      </c>
      <c r="BK11" s="239" t="str">
        <f>IF(AM27="CO 1",($B$44*Q44+$B$45*Q45+$B$46*Q46+$B$47*Q47)*100/(4*Q48),"")</f>
        <v/>
      </c>
      <c r="BL11" s="239" t="str">
        <f>IF(AM28="CO 1",($B$44*R44+$B$45*R45+$B$46*R46+$B$47*R47)*100/(4*R48),"")</f>
        <v/>
      </c>
      <c r="BM11" s="239" t="str">
        <f>IF(AM29="CO 1",($B$44*S44+$B$45*S45+$B$46*S46+$B$47*S47)*100/(4*S48),"")</f>
        <v/>
      </c>
      <c r="BN11" s="239" t="str">
        <f>IF(AM30="CO 1",($B$44*T44+$B$45*T45+$B$46*T46+$B$47*T47)*100/(4*T48),"")</f>
        <v/>
      </c>
      <c r="BO11" s="239" t="str">
        <f>IF(AM31="CO 1",($B$44*U44+$B$45*U45+$B$46*U46+$B$47*U47)*100/(4*U48),"")</f>
        <v/>
      </c>
      <c r="BP11" s="239" t="str">
        <f>IF(AM32="CO 1",($B$44*V44+$B$45*V45+$B$46*V46+$B$47*V47)*100/(4*V48),"")</f>
        <v/>
      </c>
      <c r="BQ11" s="239" t="str">
        <f>IF(AM33="CO 1",($B$44*W44+$B$45*W45+$B$46*W46+$B$47*W47)*100/(4*W48),"")</f>
        <v/>
      </c>
      <c r="BR11" s="142"/>
    </row>
    <row r="12">
      <c r="A12" s="54"/>
      <c r="C12" s="55"/>
      <c r="D12" s="146"/>
      <c r="E12" s="146"/>
      <c r="F12" s="146"/>
      <c r="G12" s="146"/>
      <c r="H12" s="146"/>
      <c r="I12" s="146"/>
      <c r="J12" s="146"/>
      <c r="K12" s="146"/>
      <c r="L12" s="146"/>
      <c r="M12" s="146"/>
      <c r="N12" s="146"/>
      <c r="O12" s="146"/>
      <c r="P12" s="146"/>
      <c r="Q12" s="146"/>
      <c r="R12" s="146"/>
      <c r="S12" s="146"/>
      <c r="T12" s="146"/>
      <c r="U12" s="146"/>
      <c r="V12" s="146"/>
      <c r="W12" s="146"/>
      <c r="X12" s="91"/>
      <c r="Z12" s="61"/>
      <c r="AA12" s="61"/>
      <c r="AB12" s="61"/>
      <c r="AC12" s="61"/>
      <c r="AD12" s="61"/>
      <c r="AE12" s="61"/>
      <c r="AF12" s="148"/>
      <c r="AV12" s="96" t="s">
        <v>148</v>
      </c>
      <c r="AW12" s="144" t="str">
        <f>IF(COUNTBLANK(AX63:BQ63)=20,"",AVERAGE(AX63:BQ63))</f>
        <v/>
      </c>
      <c r="AX12" s="245" t="str">
        <f t="shared" ref="AX12:BQ12" si="7">IF(COUNTBLANK(AX6:AX11)=6,"",AVERAGE(AX6:AX11))</f>
        <v/>
      </c>
      <c r="AY12" s="245" t="str">
        <f t="shared" si="7"/>
        <v/>
      </c>
      <c r="AZ12" s="245" t="str">
        <f t="shared" si="7"/>
        <v/>
      </c>
      <c r="BA12" s="245" t="str">
        <f t="shared" si="7"/>
        <v/>
      </c>
      <c r="BB12" s="245" t="str">
        <f t="shared" si="7"/>
        <v/>
      </c>
      <c r="BC12" s="245" t="str">
        <f t="shared" si="7"/>
        <v/>
      </c>
      <c r="BD12" s="245" t="str">
        <f t="shared" si="7"/>
        <v/>
      </c>
      <c r="BE12" s="245" t="str">
        <f t="shared" si="7"/>
        <v/>
      </c>
      <c r="BF12" s="245" t="str">
        <f t="shared" si="7"/>
        <v/>
      </c>
      <c r="BG12" s="245" t="str">
        <f t="shared" si="7"/>
        <v/>
      </c>
      <c r="BH12" s="245" t="str">
        <f t="shared" si="7"/>
        <v/>
      </c>
      <c r="BI12" s="245" t="str">
        <f t="shared" si="7"/>
        <v/>
      </c>
      <c r="BJ12" s="245" t="str">
        <f t="shared" si="7"/>
        <v/>
      </c>
      <c r="BK12" s="245" t="str">
        <f t="shared" si="7"/>
        <v/>
      </c>
      <c r="BL12" s="245" t="str">
        <f t="shared" si="7"/>
        <v/>
      </c>
      <c r="BM12" s="245" t="str">
        <f t="shared" si="7"/>
        <v/>
      </c>
      <c r="BN12" s="245" t="str">
        <f t="shared" si="7"/>
        <v/>
      </c>
      <c r="BO12" s="245" t="str">
        <f t="shared" si="7"/>
        <v/>
      </c>
      <c r="BP12" s="245" t="str">
        <f t="shared" si="7"/>
        <v/>
      </c>
      <c r="BQ12" s="245" t="str">
        <f t="shared" si="7"/>
        <v/>
      </c>
      <c r="BR12" s="142"/>
    </row>
    <row r="13">
      <c r="A13" s="50"/>
      <c r="B13" s="51"/>
      <c r="C13" s="52"/>
      <c r="D13" s="146"/>
      <c r="E13" s="146"/>
      <c r="F13" s="146"/>
      <c r="G13" s="146"/>
      <c r="H13" s="146"/>
      <c r="I13" s="146"/>
      <c r="J13" s="146"/>
      <c r="K13" s="146"/>
      <c r="L13" s="146"/>
      <c r="M13" s="146"/>
      <c r="N13" s="146"/>
      <c r="O13" s="146"/>
      <c r="P13" s="146"/>
      <c r="Q13" s="146"/>
      <c r="R13" s="146"/>
      <c r="S13" s="146"/>
      <c r="T13" s="146"/>
      <c r="U13" s="146"/>
      <c r="V13" s="146"/>
      <c r="W13" s="146"/>
      <c r="X13" s="91"/>
      <c r="Z13" s="61"/>
      <c r="AA13" s="61"/>
      <c r="AB13" s="61"/>
      <c r="AC13" s="61"/>
      <c r="AD13" s="61"/>
      <c r="AE13" s="61"/>
      <c r="AF13" s="148"/>
      <c r="AV13" s="96"/>
      <c r="AW13" s="144"/>
      <c r="AX13" s="246"/>
      <c r="AY13" s="246"/>
      <c r="AZ13" s="246"/>
      <c r="BA13" s="246"/>
      <c r="BB13" s="246"/>
      <c r="BC13" s="246"/>
      <c r="BD13" s="246"/>
      <c r="BE13" s="246"/>
      <c r="BF13" s="246"/>
      <c r="BG13" s="246"/>
      <c r="BH13" s="246"/>
      <c r="BI13" s="246"/>
      <c r="BJ13" s="246"/>
      <c r="BK13" s="246"/>
      <c r="BL13" s="246"/>
      <c r="BM13" s="246"/>
      <c r="BN13" s="246"/>
      <c r="BO13" s="246"/>
      <c r="BP13" s="246"/>
      <c r="BQ13" s="246"/>
      <c r="BR13" s="142"/>
    </row>
    <row r="14" ht="44.25" customHeight="1">
      <c r="A14" s="93" t="s">
        <v>253</v>
      </c>
      <c r="B14" s="3"/>
      <c r="C14" s="4"/>
      <c r="D14" s="247"/>
      <c r="E14" s="247"/>
      <c r="F14" s="247"/>
      <c r="G14" s="247"/>
      <c r="H14" s="247"/>
      <c r="I14" s="247"/>
      <c r="J14" s="247"/>
      <c r="K14" s="247"/>
      <c r="L14" s="247"/>
      <c r="M14" s="247"/>
      <c r="N14" s="247"/>
      <c r="O14" s="247"/>
      <c r="P14" s="247"/>
      <c r="Q14" s="247"/>
      <c r="R14" s="247"/>
      <c r="S14" s="247"/>
      <c r="T14" s="247"/>
      <c r="U14" s="247"/>
      <c r="V14" s="247"/>
      <c r="W14" s="247"/>
      <c r="X14" s="91"/>
      <c r="Z14" s="61"/>
      <c r="AA14" s="61"/>
      <c r="AB14" s="61"/>
      <c r="AC14" s="61"/>
      <c r="AD14" s="61"/>
      <c r="AE14" s="61"/>
      <c r="AF14" s="148"/>
      <c r="AV14" s="96"/>
      <c r="AW14" s="248"/>
      <c r="AX14" s="237" t="s">
        <v>142</v>
      </c>
      <c r="AY14" s="3"/>
      <c r="AZ14" s="3"/>
      <c r="BA14" s="3"/>
      <c r="BB14" s="3"/>
      <c r="BC14" s="3"/>
      <c r="BD14" s="3"/>
      <c r="BE14" s="3"/>
      <c r="BF14" s="3"/>
      <c r="BG14" s="3"/>
      <c r="BH14" s="3"/>
      <c r="BI14" s="3"/>
      <c r="BJ14" s="3"/>
      <c r="BK14" s="3"/>
      <c r="BL14" s="3"/>
      <c r="BM14" s="3"/>
      <c r="BN14" s="3"/>
      <c r="BO14" s="3"/>
      <c r="BP14" s="3"/>
      <c r="BQ14" s="4"/>
      <c r="BR14" s="142"/>
    </row>
    <row r="15">
      <c r="A15" s="150" t="s">
        <v>254</v>
      </c>
      <c r="B15" s="3"/>
      <c r="C15" s="4"/>
      <c r="D15" s="151"/>
      <c r="E15" s="151"/>
      <c r="F15" s="151"/>
      <c r="G15" s="151"/>
      <c r="H15" s="151"/>
      <c r="I15" s="151"/>
      <c r="J15" s="151"/>
      <c r="K15" s="151"/>
      <c r="L15" s="151"/>
      <c r="M15" s="151"/>
      <c r="N15" s="151"/>
      <c r="O15" s="151"/>
      <c r="P15" s="151"/>
      <c r="Q15" s="151"/>
      <c r="R15" s="151"/>
      <c r="S15" s="151"/>
      <c r="T15" s="151"/>
      <c r="U15" s="151"/>
      <c r="V15" s="151"/>
      <c r="W15" s="151"/>
      <c r="X15" s="152"/>
      <c r="Y15" s="249"/>
      <c r="Z15" s="154"/>
      <c r="AA15" s="154"/>
      <c r="AB15" s="154" t="str">
        <f>IFERROR(__xludf.DUMMYFUNCTION("SPLIT(AC3,""_"")"),"#VALUE!")</f>
        <v>#VALUE!</v>
      </c>
      <c r="AC15" s="154"/>
      <c r="AD15" s="154" t="str">
        <f>IFERROR(__xludf.DUMMYFUNCTION("SPLIT(AC4,""_"")"),"#VALUE!")</f>
        <v>#VALUE!</v>
      </c>
      <c r="AE15" s="155"/>
      <c r="AF15" s="155" t="str">
        <f>IFERROR(__xludf.DUMMYFUNCTION("SPLIT(AC5,""_"")"),"#VALUE!")</f>
        <v>#VALUE!</v>
      </c>
      <c r="AG15" s="156"/>
      <c r="AH15" s="156" t="str">
        <f>IFERROR(__xludf.DUMMYFUNCTION("SPLIT(AC6,""_"")"),"#VALUE!")</f>
        <v>#VALUE!</v>
      </c>
      <c r="AI15" s="156"/>
      <c r="AJ15" s="156" t="str">
        <f>IFERROR(__xludf.DUMMYFUNCTION("SPLIT(AC7,""_"")"),"#VALUE!")</f>
        <v>#VALUE!</v>
      </c>
      <c r="AK15" s="156"/>
      <c r="AL15" s="156" t="str">
        <f>IFERROR(__xludf.DUMMYFUNCTION("SPLIT(AC8,""_"")"),"#VALUE!")</f>
        <v>#VALUE!</v>
      </c>
      <c r="AM15" s="156"/>
      <c r="AN15" s="156"/>
      <c r="AO15" s="156"/>
      <c r="AP15" s="156"/>
      <c r="AQ15" s="156"/>
      <c r="AR15" s="156"/>
      <c r="AS15" s="156"/>
      <c r="AT15" s="156"/>
      <c r="AU15" s="156"/>
      <c r="AV15" s="250"/>
      <c r="AW15" s="251"/>
      <c r="AX15" s="252" t="s">
        <v>192</v>
      </c>
      <c r="AY15" s="252" t="s">
        <v>193</v>
      </c>
      <c r="AZ15" s="252" t="s">
        <v>194</v>
      </c>
      <c r="BA15" s="252" t="s">
        <v>195</v>
      </c>
      <c r="BB15" s="252" t="s">
        <v>196</v>
      </c>
      <c r="BC15" s="252" t="s">
        <v>236</v>
      </c>
      <c r="BD15" s="252" t="s">
        <v>237</v>
      </c>
      <c r="BE15" s="252" t="s">
        <v>238</v>
      </c>
      <c r="BF15" s="252" t="s">
        <v>239</v>
      </c>
      <c r="BG15" s="252" t="s">
        <v>240</v>
      </c>
      <c r="BH15" s="252" t="s">
        <v>241</v>
      </c>
      <c r="BI15" s="252" t="s">
        <v>242</v>
      </c>
      <c r="BJ15" s="252" t="s">
        <v>243</v>
      </c>
      <c r="BK15" s="252" t="s">
        <v>244</v>
      </c>
      <c r="BL15" s="252" t="s">
        <v>245</v>
      </c>
      <c r="BM15" s="252" t="s">
        <v>246</v>
      </c>
      <c r="BN15" s="252" t="s">
        <v>247</v>
      </c>
      <c r="BO15" s="252" t="s">
        <v>248</v>
      </c>
      <c r="BP15" s="252" t="s">
        <v>249</v>
      </c>
      <c r="BQ15" s="252" t="s">
        <v>250</v>
      </c>
      <c r="BR15" s="161">
        <v>8.0</v>
      </c>
    </row>
    <row r="16">
      <c r="Z16" s="139"/>
      <c r="AA16" s="253"/>
      <c r="AB16" s="61" t="str">
        <f>IFERROR(__xludf.DUMMYFUNCTION("SPLIT(AD3,""_"")"),"#VALUE!")</f>
        <v>#VALUE!</v>
      </c>
      <c r="AC16" s="140"/>
      <c r="AD16" s="61" t="str">
        <f>IFERROR(__xludf.DUMMYFUNCTION("SPLIT(AD4,""_"")"),"#VALUE!")</f>
        <v>#VALUE!</v>
      </c>
      <c r="AE16" s="140"/>
      <c r="AF16" s="148" t="str">
        <f>IFERROR(__xludf.DUMMYFUNCTION("SPLIT(AD5,""_"")"),"#VALUE!")</f>
        <v>#VALUE!</v>
      </c>
      <c r="AH16" t="str">
        <f>IFERROR(__xludf.DUMMYFUNCTION("SPLIT(AD6,""_"")"),"#VALUE!")</f>
        <v>#VALUE!</v>
      </c>
      <c r="AJ16" t="str">
        <f>IFERROR(__xludf.DUMMYFUNCTION("SPLIT(AD7,""_"")"),"#VALUE!")</f>
        <v>#VALUE!</v>
      </c>
      <c r="AL16" t="str">
        <f>IFERROR(__xludf.DUMMYFUNCTION("SPLIT(AD8,""_"")"),"#VALUE!")</f>
        <v>#VALUE!</v>
      </c>
      <c r="AV16" s="96"/>
      <c r="AW16" s="248"/>
      <c r="AX16" s="239" t="str">
        <f>IF(AC9="CO 2",(B44*D44+B45*D45+B46*D46+B47*D47)*100/(4*D48),"")</f>
        <v/>
      </c>
      <c r="AY16" s="240" t="str">
        <f>IF(AC15="CO 2",(B44*E44+B45*E45+B46*E46+B47*E47)*100/(4*E48),"")</f>
        <v/>
      </c>
      <c r="AZ16" s="240" t="str">
        <f>IF(AC16="CO 2",(B44*F44+B45*F45+B46*F46+B47*F47)*100/(4*F48),"")</f>
        <v/>
      </c>
      <c r="BA16" s="240" t="str">
        <f>IF(AC17="CO 2",(B44*G44+B45*G45+B46*G46+B47*G47)*100/(4*G48),"")</f>
        <v/>
      </c>
      <c r="BB16" s="240" t="str">
        <f>IF(AC18="CO 2",(B44*H44+B45*H45+B46*H46+B47*H47)*100/(4*H48),"")</f>
        <v/>
      </c>
      <c r="BC16" s="240" t="str">
        <f>IF(AC19="CO 2",(B44*I44+B45*I45+B46*I46+B47*I47)*100/(4*I48),"")</f>
        <v/>
      </c>
      <c r="BD16" s="240" t="str">
        <f>IF(AC20="CO 2",(B44*J44+B45*J45+B46*J46+B47*J47)*100/(4*J48),"")</f>
        <v/>
      </c>
      <c r="BE16" s="240" t="str">
        <f>IF(AC21="CO 2",(B44*K44+B45*K45+B46*K46+B47*K47)*100/(4*K48),"")</f>
        <v/>
      </c>
      <c r="BF16" s="240" t="str">
        <f>IF(AC22="CO 2",(B44*L44+B45*L45+B46*L46+B47*L47)*100/(4*L48),"")</f>
        <v/>
      </c>
      <c r="BG16" s="240" t="str">
        <f>IF(AC23="CO 2",(B44*M44+B45*M45+B46*M46+B47*M47)*100/(4*M48),"")</f>
        <v/>
      </c>
      <c r="BH16" s="240" t="str">
        <f>IF(AC24="CO 2",(B44*N44+B45*N45+B46*N46+B47*N47)*100/(4*N48),"")</f>
        <v/>
      </c>
      <c r="BI16" s="240" t="str">
        <f>IF(AC25="CO 2",($B$44*O44+$B$45*O45+$B$46*O46+$B$47*O47)*100/(4*O48),"")</f>
        <v/>
      </c>
      <c r="BJ16" s="240" t="str">
        <f>IF(AC26="CO 2",($B$44*P44+$B$45*P45+$B$46*P46+$B$47*P47)*100/(4*P48),"")</f>
        <v/>
      </c>
      <c r="BK16" s="240" t="str">
        <f>IF(AC27="CO 2",($B$44*Q44+$B$45*Q45+$B$46*Q46+$B$47*Q47)*100/(4*Q48),"")</f>
        <v/>
      </c>
      <c r="BL16" s="240" t="str">
        <f>IF(AC28="CO 2",($B$44*R44+$B$45*R45+$B$46*R46+$B$47*R47)*100/(4*R48),"")</f>
        <v/>
      </c>
      <c r="BM16" s="240" t="str">
        <f>IF(AC29="CO 2",($B$44*S44+$B$45*S45+$B$46*S46+$B$47*S47)*100/(4*S48),"")</f>
        <v/>
      </c>
      <c r="BN16" s="240" t="str">
        <f>IF(AC30="CO 2",($B$44*T44+$B$45*T45+$B$46*T46+$B$47*T47)*100/(4*T48),"")</f>
        <v/>
      </c>
      <c r="BO16" s="240" t="str">
        <f>IF(AC31="CO 2",($B$44*U44+$B$45*U45+$B$46*U46+$B$47*U47)*100/(4*U48),"")</f>
        <v/>
      </c>
      <c r="BP16" s="240" t="str">
        <f>IF(AC32="CO 2",($B$44*V44+$B$45*V45+$B$46*V46+$B$47*V47)*100/(4*V48),"")</f>
        <v/>
      </c>
      <c r="BQ16" s="240" t="str">
        <f>IF(AC33="CO 2",($B$44*W44+$B$45*W45+$B$46*W46+$B$47*W47)*100/(4*W48),"")</f>
        <v/>
      </c>
      <c r="BR16" s="142">
        <v>9.0</v>
      </c>
    </row>
    <row r="17">
      <c r="A17" s="124" t="s">
        <v>255</v>
      </c>
      <c r="B17" s="124" t="s">
        <v>184</v>
      </c>
      <c r="C17" s="124" t="s">
        <v>256</v>
      </c>
      <c r="D17" s="254"/>
      <c r="E17" s="254"/>
      <c r="F17" s="254"/>
      <c r="G17" s="254"/>
      <c r="H17" s="254"/>
      <c r="I17" s="254"/>
      <c r="J17" s="254"/>
      <c r="K17" s="254"/>
      <c r="L17" s="255"/>
      <c r="M17" s="255"/>
      <c r="N17" s="255"/>
      <c r="O17" s="255"/>
      <c r="P17" s="255"/>
      <c r="Q17" s="255"/>
      <c r="R17" s="255"/>
      <c r="S17" s="255"/>
      <c r="T17" s="255"/>
      <c r="U17" s="255"/>
      <c r="V17" s="255"/>
      <c r="W17" s="255"/>
      <c r="Z17" s="139"/>
      <c r="AA17" s="139"/>
      <c r="AB17" s="61" t="str">
        <f>IFERROR(__xludf.DUMMYFUNCTION("SPLIT(AE3,""_"")"),"#VALUE!")</f>
        <v>#VALUE!</v>
      </c>
      <c r="AC17" s="140"/>
      <c r="AD17" s="61" t="str">
        <f>IFERROR(__xludf.DUMMYFUNCTION("SPLIT(AE4,""_"")"),"#VALUE!")</f>
        <v>#VALUE!</v>
      </c>
      <c r="AE17" s="140"/>
      <c r="AF17" s="148" t="str">
        <f>IFERROR(__xludf.DUMMYFUNCTION("SPLIT(AE5,""_"")"),"#VALUE!")</f>
        <v>#VALUE!</v>
      </c>
      <c r="AH17" t="str">
        <f>IFERROR(__xludf.DUMMYFUNCTION("SPLIT(AE6,""_"")"),"#VALUE!")</f>
        <v>#VALUE!</v>
      </c>
      <c r="AJ17" t="str">
        <f>IFERROR(__xludf.DUMMYFUNCTION("SPLIT(AE7,""_"")"),"#VALUE!")</f>
        <v>#VALUE!</v>
      </c>
      <c r="AL17" t="str">
        <f>IFERROR(__xludf.DUMMYFUNCTION("SPLIT(AE8,""_"")"),"#VALUE!")</f>
        <v>#VALUE!</v>
      </c>
      <c r="AV17" s="96"/>
      <c r="AW17" s="248"/>
      <c r="AX17" s="240" t="str">
        <f>IF(AE9="CO 2",(B44*D44+B45*D45+B46*D46+B47*D47)*100/(4*D48),"")</f>
        <v/>
      </c>
      <c r="AY17" s="240" t="str">
        <f>IF(AE15="CO 2",(B44*E44+B45*E45+B46*E46+B47*E47)*100/(4*E48),"")</f>
        <v/>
      </c>
      <c r="AZ17" s="240" t="str">
        <f>IF(AE16="CO 2",(B44*F44+B45*F45+B46*F46+B47*F47)*100/(4*F48),"")</f>
        <v/>
      </c>
      <c r="BA17" s="240" t="str">
        <f>IF(AE17="CO 2",(B44*G44+B45*G45+B46*G46+B47*G47)*100/(4*G48),"")</f>
        <v/>
      </c>
      <c r="BB17" s="240" t="str">
        <f>IF(AE18="CO 2",(B44*H44+B45*H45+B46*H46+B47*H47)*100/(4*H48),"")</f>
        <v/>
      </c>
      <c r="BC17" s="240" t="str">
        <f>IF(AE19="CO 2",(B44*I44+B45*I45+B46*I46+B47*I47)*100/(4*I48),"")</f>
        <v/>
      </c>
      <c r="BD17" s="240" t="str">
        <f>IF(AE20="CO 2",(B44*J44+B45*J45+B46*J46+B47*J47)*100/(4*J48),"")</f>
        <v/>
      </c>
      <c r="BE17" s="240" t="str">
        <f>IF(AE21="CO 2",(B44*K44+B45*K45+B46*K46+B47*K47)*100/(4*K48),"")</f>
        <v/>
      </c>
      <c r="BF17" s="240" t="str">
        <f>IF(AE22="CO 2",(B44*L44+B45*L45+B46*L46+B47*L47)*100/(4*L48),"")</f>
        <v/>
      </c>
      <c r="BG17" s="240" t="str">
        <f>IF(AE23="CO 2",(B44*M44+B45*M45+B46*M46+B47*M47)*100/(4*M48),"")</f>
        <v/>
      </c>
      <c r="BH17" s="240" t="str">
        <f>IF(AE24="CO 2",(B44*N44+B45*N45+B46*N46+B47*N47)*100/(4*N48),"")</f>
        <v/>
      </c>
      <c r="BI17" s="240" t="str">
        <f>IF(AE25="CO 2",($B$44*O44+$B$45*O45+$B$46*O46+$B$47*O47)*100/(4*O48),"")</f>
        <v/>
      </c>
      <c r="BJ17" s="240" t="str">
        <f>IF(AE26="CO 2",($B$44*P44+$B$45*P45+$B$46*P46+$B$47*P47)*100/(4*P48),"")</f>
        <v/>
      </c>
      <c r="BK17" s="149" t="str">
        <f>IF(AE27="CO 2",($B$44*Q44+$B$45*Q45+$B$46*Q46+$B$47*Q47)*100/(4*Q48),"")</f>
        <v/>
      </c>
      <c r="BL17" s="149" t="str">
        <f>IF(AE28="CO 2",($B$44*R44+$B$45*R45+$B$46*R46+$B$47*R47)*100/(4*R48),"")</f>
        <v/>
      </c>
      <c r="BM17" s="149" t="str">
        <f>IF(AE29="CO 2",($B$44*S44+$B$45*S45+$B$46*S46+$B$47*S47)*100/(4*S48),"")</f>
        <v/>
      </c>
      <c r="BN17" s="149" t="str">
        <f>IF(AE30="CO 2",($B$44*T44+$B$45*T45+$B$46*T46+$B$47*T47)*100/(4*T48),"")</f>
        <v/>
      </c>
      <c r="BO17" s="149" t="str">
        <f>IF(AE31="CO 2",($B$44*U44+$B$45*U45+$B$46*U46+$B$47*U47)*100/(4*U48),"")</f>
        <v/>
      </c>
      <c r="BP17" s="149" t="str">
        <f>IF(AE32="CO 2",($B$44*V44+$B$45*V45+$B$46*V46+$B$47*V47)*100/(4*V48),"")</f>
        <v/>
      </c>
      <c r="BQ17" s="149" t="str">
        <f>IF(AE33="CO 2",($B$44*W44+$B$45*W45+$B$46*W46+$B$47*W47)*100/(4*W48),"")</f>
        <v/>
      </c>
      <c r="BR17" s="142">
        <v>10.0</v>
      </c>
    </row>
    <row r="18">
      <c r="A18" s="162">
        <v>1.0</v>
      </c>
      <c r="B18" s="256"/>
      <c r="C18" s="257"/>
      <c r="D18" s="258"/>
      <c r="E18" s="244"/>
      <c r="F18" s="244"/>
      <c r="G18" s="244"/>
      <c r="H18" s="244"/>
      <c r="I18" s="244"/>
      <c r="J18" s="244"/>
      <c r="K18" s="244"/>
      <c r="L18" s="259"/>
      <c r="M18" s="260"/>
      <c r="N18" s="260"/>
      <c r="O18" s="260"/>
      <c r="P18" s="260"/>
      <c r="Q18" s="260"/>
      <c r="R18" s="260"/>
      <c r="S18" s="260"/>
      <c r="T18" s="176"/>
      <c r="U18" s="176"/>
      <c r="V18" s="176"/>
      <c r="W18" s="176"/>
      <c r="X18" s="166" t="str">
        <f t="shared" ref="X18:X42" si="8">if(countblank(D18:W18)=20,"",ROUND(AVERAGE(D18:W18),0))</f>
        <v/>
      </c>
      <c r="Y18" s="261"/>
      <c r="Z18" s="168"/>
      <c r="AA18" s="168"/>
      <c r="AB18" s="61" t="str">
        <f>IFERROR(__xludf.DUMMYFUNCTION("SPLIT(AF3,""_"")"),"#VALUE!")</f>
        <v>#VALUE!</v>
      </c>
      <c r="AC18" s="170"/>
      <c r="AD18" s="61" t="str">
        <f>IFERROR(__xludf.DUMMYFUNCTION("SPLIT(AF4,""_"")"),"#VALUE!")</f>
        <v>#VALUE!</v>
      </c>
      <c r="AE18" s="171"/>
      <c r="AF18" s="148" t="str">
        <f>IFERROR(__xludf.DUMMYFUNCTION("SPLIT(AF5,""_"")"),"#VALUE!")</f>
        <v>#VALUE!</v>
      </c>
      <c r="AH18" t="str">
        <f>IFERROR(__xludf.DUMMYFUNCTION("SPLIT(AF6,""_"")"),"#VALUE!")</f>
        <v>#VALUE!</v>
      </c>
      <c r="AJ18" t="str">
        <f>IFERROR(__xludf.DUMMYFUNCTION("SPLIT(AF7,""_"")"),"#VALUE!")</f>
        <v>#VALUE!</v>
      </c>
      <c r="AL18" t="str">
        <f>IFERROR(__xludf.DUMMYFUNCTION("SPLIT(AF8,""_"")"),"#VALUE!")</f>
        <v>#VALUE!</v>
      </c>
      <c r="AX18" s="242" t="str">
        <f>IF(AG9="CO 2",(B44*D44+B45*D45+B46*D46+B47*D47)*100/(4*D48),"")</f>
        <v/>
      </c>
      <c r="AY18" s="242" t="str">
        <f>IF(AG15="CO 2",(B44*E44+B45*E45+B46*E46+B47*E47)*100/(4*E48),"")</f>
        <v/>
      </c>
      <c r="AZ18" s="242" t="str">
        <f>IF(AG16="CO 2",(B44*F44+B45*F45+B46*F46+B47*F47)*100/(4*F48),"")</f>
        <v/>
      </c>
      <c r="BA18" s="242" t="str">
        <f>IF(AG17="CO 2",(B44*G44+B45*G45+B46*G46+B47*G47)*100/(4*G48),"")</f>
        <v/>
      </c>
      <c r="BB18" s="242" t="str">
        <f>IF(AG18="CO 2",(B44*H44+B45*H45+B46*H46+B47*H47)*100/(4*H48),"")</f>
        <v/>
      </c>
      <c r="BC18" s="242" t="str">
        <f>IF(AG19="CO 2",(B44*I44+B45*I45+B46*I46+B47*I47)*100/(4*I48),"")</f>
        <v/>
      </c>
      <c r="BD18" s="242" t="str">
        <f>IF(AG20="CO 2",(B44*J44+B45*J45+B46*J46+B47*J47)*100/(4*J48),"")</f>
        <v/>
      </c>
      <c r="BE18" s="242" t="str">
        <f>IF(AG21="CO 2",(B44*K44+B45*K45+B46*K46+B47*K47)*100/(4*K48),"")</f>
        <v/>
      </c>
      <c r="BF18" s="242" t="str">
        <f>IF(AG22="CO 2",(B44*L44+B45*L45+B46*L46+B47*L47)*100/(4*L48),"")</f>
        <v/>
      </c>
      <c r="BG18" s="242" t="str">
        <f>IF(AG23="CO 2",(B44*M44+B45*M45+B46*M46+B47*M47)*100/(4*M48),"")</f>
        <v/>
      </c>
      <c r="BH18" s="242" t="str">
        <f>IF(AG24="CO 2",(B44*N44+B45*N45+B46*N46+B47*N47)*100/(4*N48),"")</f>
        <v/>
      </c>
      <c r="BI18" s="242" t="str">
        <f>IF(AG25="CO 2",($B$44*O44+$B$45*O45+$B$46*O46+$B$47*O47)*100/(4*O48),"")</f>
        <v/>
      </c>
      <c r="BJ18" s="242" t="str">
        <f>IF(AG26="CO 2",($B$44*P44+$B$45*P45+$B$46*P46+$B$47*P47)*100/(4*P48),"")</f>
        <v/>
      </c>
      <c r="BK18" s="242" t="str">
        <f>IF(AG27="CO 2",($B$44*Q44+$B$45*Q45+$B$46*Q46+$B$47*Q47)*100/(4*Q48),"")</f>
        <v/>
      </c>
      <c r="BL18" s="242" t="str">
        <f>IF(AG28="CO 2",($B$44*R44+$B$45*R45+$B$46*R46+$B$47*R47)*100/(4*R48),"")</f>
        <v/>
      </c>
      <c r="BM18" s="242" t="str">
        <f>IF(AG29="CO 2",($B$44*S44+$B$45*S45+$B$46*S46+$B$47*S47)*100/(4*S48),"")</f>
        <v/>
      </c>
      <c r="BN18" s="242" t="str">
        <f>IF(AG30="CO 2",($B$44*T44+$B$45*T45+$B$46*T46+$B$47*T47)*100/(4*T48),"")</f>
        <v/>
      </c>
      <c r="BO18" s="242" t="str">
        <f>IF(AG31="CO 2",($B$44*U44+$B$45*U45+$B$46*U46+$B$47*U47)*100/(4*U48),"")</f>
        <v/>
      </c>
      <c r="BP18" s="242" t="str">
        <f>IF(AG32="CO 2",($B$44*V44+$B$45*V45+$B$46*V46+$B$47*V47)*100/(4*V48),"")</f>
        <v/>
      </c>
      <c r="BQ18" s="242" t="str">
        <f>IF(AG33="CO 2",($B$44*W44+$B$45*W45+$B$46*W46+$B$47*W47)*100/(4*W48),"")</f>
        <v/>
      </c>
      <c r="BR18" s="33">
        <v>11.0</v>
      </c>
    </row>
    <row r="19">
      <c r="A19" s="162">
        <v>2.0</v>
      </c>
      <c r="B19" s="262"/>
      <c r="C19" s="263"/>
      <c r="D19" s="258"/>
      <c r="E19" s="244"/>
      <c r="F19" s="244"/>
      <c r="G19" s="244"/>
      <c r="H19" s="244"/>
      <c r="I19" s="244"/>
      <c r="J19" s="244"/>
      <c r="K19" s="244"/>
      <c r="L19" s="264"/>
      <c r="M19" s="265"/>
      <c r="N19" s="266"/>
      <c r="O19" s="266"/>
      <c r="P19" s="266"/>
      <c r="Q19" s="266"/>
      <c r="R19" s="266"/>
      <c r="S19" s="266"/>
      <c r="T19" s="267"/>
      <c r="U19" s="267"/>
      <c r="V19" s="267"/>
      <c r="W19" s="267"/>
      <c r="X19" s="166" t="str">
        <f t="shared" si="8"/>
        <v/>
      </c>
      <c r="Y19" s="261"/>
      <c r="Z19" s="168"/>
      <c r="AA19" s="168"/>
      <c r="AB19" s="61" t="str">
        <f>IFERROR(__xludf.DUMMYFUNCTION("SPLIT(AG3,""_"")"),"#VALUE!")</f>
        <v>#VALUE!</v>
      </c>
      <c r="AC19" s="168"/>
      <c r="AD19" s="168" t="str">
        <f>IFERROR(__xludf.DUMMYFUNCTION("SPLIT(AG4,""_"")"),"#VALUE!")</f>
        <v>#VALUE!</v>
      </c>
      <c r="AE19" s="171"/>
      <c r="AF19" t="str">
        <f>IFERROR(__xludf.DUMMYFUNCTION("SPLIT(AG5,""_"")"),"#VALUE!")</f>
        <v>#VALUE!</v>
      </c>
      <c r="AH19" t="str">
        <f>IFERROR(__xludf.DUMMYFUNCTION("SPLIT(AG6,""_"")"),"#VALUE!")</f>
        <v>#VALUE!</v>
      </c>
      <c r="AJ19" t="str">
        <f>IFERROR(__xludf.DUMMYFUNCTION("SPLIT(AG7,""_"")"),"#VALUE!")</f>
        <v>#VALUE!</v>
      </c>
      <c r="AL19" t="str">
        <f>IFERROR(__xludf.DUMMYFUNCTION("SPLIT(AG8,""_"")"),"#VALUE!")</f>
        <v>#VALUE!</v>
      </c>
      <c r="AX19" s="239" t="str">
        <f>IF(AI9="CO 2",(B44*D44+B45*D45+B46*D46+B47*D47)*100/(4*D48),"")</f>
        <v/>
      </c>
      <c r="AY19" s="239" t="str">
        <f>IF(AI15="CO 2",(B44*E44+B45*E45+B46*E46+B47*E47)*100/(4*E48),"")</f>
        <v/>
      </c>
      <c r="AZ19" s="239" t="str">
        <f>IF(AI16="CO 2",(B44*F44+B45*F45+B46*F46+B47*F47)*100/(4*F48),"")</f>
        <v/>
      </c>
      <c r="BA19" s="239" t="str">
        <f>IF(AI17="CO 2",(B44*G44+B45*G45+B46*G46+B47*G47)*100/(4*G48),"")</f>
        <v/>
      </c>
      <c r="BB19" s="239" t="str">
        <f>IF(AI18="CO 2",(B44*H44+B45*H45+B46*H46+B47*H47)*100/(4*H48),"")</f>
        <v/>
      </c>
      <c r="BC19" s="239" t="str">
        <f>IF(AI19="CO 2",(B44*I44+B45*I45+B46*I46+B47*I47)*100/(4*I48),"")</f>
        <v/>
      </c>
      <c r="BD19" s="239" t="str">
        <f>IF(AI20="CO 2",(B44*J44+B45*J45+B46*J46+B47*J47)*100/(4*J48),"")</f>
        <v/>
      </c>
      <c r="BE19" s="268" t="str">
        <f>IF(AI21="CO 2",(B44*K44+B45*K45+B46*K46+B47*K47)*100/(4*K48),"")</f>
        <v/>
      </c>
      <c r="BF19" s="239" t="str">
        <f>IF(AI22="CO 2",(B44*L44+B45*L45+B46*L46+B47*L47)*100/(4*L48),"")</f>
        <v/>
      </c>
      <c r="BG19" s="239" t="str">
        <f>IF(AI23="CO 2",(B44*M44+B45*M45+B46*M46+B47*M47)*100/(4*M48),"")</f>
        <v/>
      </c>
      <c r="BH19" s="239" t="str">
        <f>IF(AI24="CO 2",(B44*N44+B45*N45+B46*N46+B47*N47)*100/(4*N48),"")</f>
        <v/>
      </c>
      <c r="BI19" s="239" t="str">
        <f>IF(AI25="CO 2",($B$44*O44+$B$45*O45+$B$46*O46+$B$47*O47)*100/(4*O48),"")</f>
        <v/>
      </c>
      <c r="BJ19" s="239" t="str">
        <f>IF(AI26="CO 2",($B$44*P44+$B$45*P45+$B$46*P46+$B$47*P47)*100/(4*P48),"")</f>
        <v/>
      </c>
      <c r="BK19" s="239" t="str">
        <f>IF(AI27="CO 2",($B$44*Q44+$B$45*Q45+$B$46*Q46+$B$47*Q47)*100/(4*Q48),"")</f>
        <v/>
      </c>
      <c r="BL19" s="239" t="str">
        <f>IF(AI28="CO 2",($B$44*R44+$B$45*R45+$B$46*R46+$B$47*R47)*100/(4*R48),"")</f>
        <v/>
      </c>
      <c r="BM19" s="239" t="str">
        <f>IF(AI29="CO 2",($B$44*S44+$B$45*S45+$B$46*S46+$B$47*S47)*100/(4*S48),"")</f>
        <v/>
      </c>
      <c r="BN19" s="239" t="str">
        <f>IF(AI30="CO 2",($B$44*T44+$B$45*T45+$B$46*T46+$B$47*T47)*100/(4*T48),"")</f>
        <v/>
      </c>
      <c r="BO19" s="239" t="str">
        <f>IF(AI31="CO 2",($B$44*U44+$B$45*U45+$B$46*U46+$B$47*U47)*100/(4*U48),"")</f>
        <v/>
      </c>
      <c r="BP19" s="239" t="str">
        <f>IF(AI32="CO 2",($B$44*V44+$B$45*V45+$B$46*V46+$B$47*V47)*100/(4*V48),"")</f>
        <v/>
      </c>
      <c r="BQ19" s="239" t="str">
        <f>IF(AI33="CO 2",($B$44*W44+$B$45*W45+$B$46*W46+$B$47*W47)*100/(4*W48),"")</f>
        <v/>
      </c>
      <c r="BR19" s="33">
        <v>12.0</v>
      </c>
    </row>
    <row r="20">
      <c r="A20" s="162">
        <v>3.0</v>
      </c>
      <c r="B20" s="262"/>
      <c r="C20" s="263"/>
      <c r="D20" s="258"/>
      <c r="E20" s="244"/>
      <c r="F20" s="244"/>
      <c r="G20" s="244"/>
      <c r="H20" s="244"/>
      <c r="I20" s="244"/>
      <c r="J20" s="244"/>
      <c r="K20" s="244"/>
      <c r="L20" s="264"/>
      <c r="M20" s="265"/>
      <c r="N20" s="266"/>
      <c r="O20" s="266"/>
      <c r="P20" s="266"/>
      <c r="Q20" s="266"/>
      <c r="R20" s="266"/>
      <c r="S20" s="266"/>
      <c r="T20" s="267"/>
      <c r="U20" s="267"/>
      <c r="V20" s="267"/>
      <c r="W20" s="267"/>
      <c r="X20" s="166" t="str">
        <f t="shared" si="8"/>
        <v/>
      </c>
      <c r="Y20" s="261"/>
      <c r="Z20" s="168"/>
      <c r="AA20" s="168"/>
      <c r="AB20" s="168" t="str">
        <f>IFERROR(__xludf.DUMMYFUNCTION("SPLIT(AH3,""_"")"),"#VALUE!")</f>
        <v>#VALUE!</v>
      </c>
      <c r="AC20" s="168"/>
      <c r="AD20" s="168" t="str">
        <f>IFERROR(__xludf.DUMMYFUNCTION("SPLIT(AH4,""_"")"),"#VALUE!")</f>
        <v>#VALUE!</v>
      </c>
      <c r="AE20" s="171"/>
      <c r="AF20" t="str">
        <f>IFERROR(__xludf.DUMMYFUNCTION("SPLIT(AH5,""_"")"),"#VALUE!")</f>
        <v>#VALUE!</v>
      </c>
      <c r="AH20" t="str">
        <f>IFERROR(__xludf.DUMMYFUNCTION("SPLIT(AH6,""_"")"),"#VALUE!")</f>
        <v>#VALUE!</v>
      </c>
      <c r="AJ20" t="str">
        <f>IFERROR(__xludf.DUMMYFUNCTION("SPLIT(AH7,""_"")"),"#VALUE!")</f>
        <v>#VALUE!</v>
      </c>
      <c r="AL20" t="str">
        <f>IFERROR(__xludf.DUMMYFUNCTION("SPLIT(AH8,""_"")"),"#VALUE!")</f>
        <v>#VALUE!</v>
      </c>
      <c r="AX20" s="244" t="str">
        <f>IF(AK9="CO 2",(B44*D44+B45*D45+B46*D46+B47*D47)*100/(4*D48),"")</f>
        <v/>
      </c>
      <c r="AY20" s="244" t="str">
        <f>IF(AK15="CO 2",(B44*E44+B45*E45+B46*E46+B47*E47)*100/(4*E48),"")</f>
        <v/>
      </c>
      <c r="AZ20" s="244" t="str">
        <f>IF(AK16="CO 2",(B44*F44+B45*F45+B46*F46+B47*F47)*100/(4*F48),"")</f>
        <v/>
      </c>
      <c r="BA20" s="244" t="str">
        <f>IF(AK17="CO 2",(B44*G44+B45*G45+B46*G46+B47*G47)*100/(4*G48),"")</f>
        <v/>
      </c>
      <c r="BB20" s="244" t="str">
        <f>IF(AK18="CO 2",(B44*H44+B45*H45+B46*H46+B47*H47)*100/(4*H48),"")</f>
        <v/>
      </c>
      <c r="BC20" s="244" t="str">
        <f>IF(AK19="CO 2",(B44*I44+B45*I45+B46*I46+B47*I47)*100/(4*I48),"")</f>
        <v/>
      </c>
      <c r="BD20" s="244" t="str">
        <f>IF(AK20="CO 2",(B44*J44+B45*J45+B46*J46+B47*J47)*100/(4*J48),"")</f>
        <v/>
      </c>
      <c r="BE20" s="244" t="str">
        <f>IF(AK21="CO 2",(B44*K44+B45*K45+B46*K46+B47*K47)*100/(4*K48),"")</f>
        <v/>
      </c>
      <c r="BF20" s="244" t="str">
        <f>IF(AK22="CO 2",(B44*L44+B45*L45+B46*L46+B47*L47)*100/(4*L48),"")</f>
        <v/>
      </c>
      <c r="BG20" s="244" t="str">
        <f>IF(AK23="CO 2",(B44*M44+B45*M45+B46*M46+B47*M47)*100/(4*M48),"")</f>
        <v/>
      </c>
      <c r="BH20" s="244" t="str">
        <f>IF(AK24="CO 2",(B44*N44+B45*N45+B46*N46+B47*N47)*100/(4*N48),"")</f>
        <v/>
      </c>
      <c r="BI20" s="244" t="str">
        <f>IF(AK25="CO 2",($B$44*O44+$B$45*O45+$B$46*O46+$B$47*O47)*100/(4*O48),"")</f>
        <v/>
      </c>
      <c r="BJ20" s="244" t="str">
        <f>IF(AK26="CO 2",($B$44*P44+$B$45*P45+$B$46*P46+$B$47*P47)*100/(4*P48),"")</f>
        <v/>
      </c>
      <c r="BK20" s="244" t="str">
        <f>IF(AK27="CO 2",($B$44*Q44+$B$45*Q45+$B$46*Q46+$B$47*Q47)*100/(4*Q48),"")</f>
        <v/>
      </c>
      <c r="BL20" s="244" t="str">
        <f>IF(AK28="CO 2",($B$44*R44+$B$45*R45+$B$46*R46+$B$47*R47)*100/(4*R48),"")</f>
        <v/>
      </c>
      <c r="BM20" s="244" t="str">
        <f>IF(AK29="CO 2",($B$44*S44+$B$45*S45+$B$46*S46+$B$47*S47)*100/(4*S48),"")</f>
        <v/>
      </c>
      <c r="BN20" s="244" t="str">
        <f>IF(AK30="CO 2",($B$44*T44+$B$45*T45+$B$46*T46+$B$47*T47)*100/(4*T48),"")</f>
        <v/>
      </c>
      <c r="BO20" s="244" t="str">
        <f>IF(AK31="CO 2",($B$44*U44+$B$45*U45+$B$46*U46+$B$47*U47)*100/(4*U48),"")</f>
        <v/>
      </c>
      <c r="BP20" s="244" t="str">
        <f>IF(AK32="CO 2",($B$44*V44+$B$45*V45+$B$46*V46+$B$47*V47)*100/(4*V48),"")</f>
        <v/>
      </c>
      <c r="BQ20" s="244" t="str">
        <f>IF(AK33="CO 2",($B$44*W44+$B$45*W45+$B$46*W46+$B$47*W47)*100/(4*W48),"")</f>
        <v/>
      </c>
      <c r="BR20" s="33">
        <v>13.0</v>
      </c>
    </row>
    <row r="21">
      <c r="A21" s="162">
        <v>4.0</v>
      </c>
      <c r="B21" s="262"/>
      <c r="C21" s="263"/>
      <c r="D21" s="258"/>
      <c r="E21" s="244"/>
      <c r="F21" s="244"/>
      <c r="G21" s="244"/>
      <c r="H21" s="244"/>
      <c r="I21" s="244"/>
      <c r="J21" s="244"/>
      <c r="K21" s="244"/>
      <c r="L21" s="264"/>
      <c r="M21" s="266"/>
      <c r="N21" s="266"/>
      <c r="O21" s="266"/>
      <c r="P21" s="266"/>
      <c r="Q21" s="266"/>
      <c r="R21" s="266"/>
      <c r="S21" s="266"/>
      <c r="T21" s="267"/>
      <c r="U21" s="267"/>
      <c r="V21" s="267"/>
      <c r="W21" s="267"/>
      <c r="X21" s="166" t="str">
        <f t="shared" si="8"/>
        <v/>
      </c>
      <c r="Y21" s="261"/>
      <c r="Z21" s="168"/>
      <c r="AA21" s="168"/>
      <c r="AB21" s="168" t="str">
        <f>IFERROR(__xludf.DUMMYFUNCTION("SPLIT(AI3,""_"")"),"#VALUE!")</f>
        <v>#VALUE!</v>
      </c>
      <c r="AC21" s="168"/>
      <c r="AD21" s="168" t="str">
        <f>IFERROR(__xludf.DUMMYFUNCTION("SPLIT(AI4,""_"")"),"#VALUE!")</f>
        <v>#VALUE!</v>
      </c>
      <c r="AE21" s="171"/>
      <c r="AF21" t="str">
        <f>IFERROR(__xludf.DUMMYFUNCTION("SPLIT(AI5,""_"")"),"#VALUE!")</f>
        <v>#VALUE!</v>
      </c>
      <c r="AH21" t="str">
        <f>IFERROR(__xludf.DUMMYFUNCTION("SPLIT(AI6,""_"")"),"#VALUE!")</f>
        <v>#VALUE!</v>
      </c>
      <c r="AJ21" t="str">
        <f>IFERROR(__xludf.DUMMYFUNCTION("SPLIT(AI7,""_"")"),"#VALUE!")</f>
        <v>#VALUE!</v>
      </c>
      <c r="AL21" t="str">
        <f>IFERROR(__xludf.DUMMYFUNCTION("SPLIT(AI8,""_"")"),"#VALUE!")</f>
        <v>#VALUE!</v>
      </c>
      <c r="AX21" s="239" t="str">
        <f>IF(AM9="CO 2",(B44*D44+B45*D45+B46*D46+B47*D47)*100/(4*D48),"")</f>
        <v/>
      </c>
      <c r="AY21" s="239" t="str">
        <f>IF(AM15="CO 2",(B44*E44+B45*E45+B46*E46+B47*E47)*100/(4*E48),"")</f>
        <v/>
      </c>
      <c r="AZ21" s="239" t="str">
        <f>IF(AM16="CO 2",(B44*F44+B45*F45+B46*F46+B47*F47)*100/(4*F48),"")</f>
        <v/>
      </c>
      <c r="BA21" s="239" t="str">
        <f>IF(AM17="CO 2",(B44*G44+B45*G45+B46*G46+B47*G47)*100/(4*G48),"")</f>
        <v/>
      </c>
      <c r="BB21" s="239" t="str">
        <f>IF(AM18="CO 2",(B44*H44+B45*H45+B46*H46+B47*H47)*100/(4*H48),"")</f>
        <v/>
      </c>
      <c r="BC21" s="239" t="str">
        <f>IF(AM19="CO 2",(B44*I44+B45*I45+B46*I46+B47*I47)*100/(4*I48),"")</f>
        <v/>
      </c>
      <c r="BD21" s="239" t="str">
        <f>IF(AM20="CO 2",(B44*J44+B45*J45+B46*J46+B47*J47)*100/(4*J48),"")</f>
        <v/>
      </c>
      <c r="BE21" s="239" t="str">
        <f>IF(AM21="CO 2",(B44*K44+B45*K45+B46*K46+B47*K47)*100/(4*K48),"")</f>
        <v/>
      </c>
      <c r="BF21" s="239" t="str">
        <f>IF(AM22="CO 2",(B44*L44+B45*L45+B46*L46+B47*L47)*100/(4*L48),"")</f>
        <v/>
      </c>
      <c r="BG21" s="239" t="str">
        <f>IF(AM23="CO 2",(B44*M44+B45*M45+B46*M46+B47*M47)*100/(4*M48),"")</f>
        <v/>
      </c>
      <c r="BH21" s="239" t="str">
        <f>IF(AM24="CO 2",(B44*N44+B45*N45+B46*N46+B47*N47)*100/(4*N48),"")</f>
        <v/>
      </c>
      <c r="BI21" s="239" t="str">
        <f>IF(AM25="CO 2",($B$44*O44+$B$45*O45+$B$46*O46+$B$47*O47)*100/(4*O48),"")</f>
        <v/>
      </c>
      <c r="BJ21" s="239" t="str">
        <f>IF(AM26="CO 2",($B$44*P44+$B$45*P45+$B$46*P46+$B$47*P47)*100/(4*P48),"")</f>
        <v/>
      </c>
      <c r="BK21" s="239" t="str">
        <f>IF(AM27="CO 2",($B$44*Q44+$B$45*Q45+$B$46*Q46+$B$47*Q47)*100/(4*Q48),"")</f>
        <v/>
      </c>
      <c r="BL21" s="239" t="str">
        <f>IF(AM28="CO 2",($B$44*R44+$B$45*R45+$B$46*R46+$B$47*R47)*100/(4*R48),"")</f>
        <v/>
      </c>
      <c r="BM21" s="239" t="str">
        <f>IF(AM29="CO 2",($B$44*S44+$B$45*S45+$B$46*S46+$B$47*S47)*100/(4*S48),"")</f>
        <v/>
      </c>
      <c r="BN21" s="239" t="str">
        <f>IF(AM30="CO 2",($B$44*T44+$B$45*T45+$B$46*T46+$B$47*T47)*100/(4*T48),"")</f>
        <v/>
      </c>
      <c r="BO21" s="239" t="str">
        <f>IF(AM31="CO 2",($B$44*U44+$B$45*U45+$B$46*U46+$B$47*U47)*100/(4*U48),"")</f>
        <v/>
      </c>
      <c r="BP21" s="239" t="str">
        <f>IF(AM32="CO 2",($B$44*V44+$B$45*V45+$B$46*V46+$B$47*V47)*100/(4*V48),"")</f>
        <v/>
      </c>
      <c r="BQ21" s="239" t="str">
        <f>IF(AM33="CO 2",($B$44*W44+$B$45*W45+$B$46*W46+$B$47*W47)*100/(4*W48),"")</f>
        <v/>
      </c>
      <c r="BR21" s="33">
        <v>14.0</v>
      </c>
    </row>
    <row r="22">
      <c r="A22" s="162">
        <v>5.0</v>
      </c>
      <c r="B22" s="262"/>
      <c r="C22" s="263"/>
      <c r="D22" s="244"/>
      <c r="E22" s="244"/>
      <c r="F22" s="244"/>
      <c r="G22" s="244"/>
      <c r="H22" s="244"/>
      <c r="I22" s="244"/>
      <c r="J22" s="244"/>
      <c r="K22" s="244"/>
      <c r="L22" s="264"/>
      <c r="M22" s="266"/>
      <c r="N22" s="266"/>
      <c r="O22" s="266"/>
      <c r="P22" s="266"/>
      <c r="Q22" s="266"/>
      <c r="R22" s="266"/>
      <c r="S22" s="266"/>
      <c r="T22" s="267"/>
      <c r="U22" s="267"/>
      <c r="V22" s="267"/>
      <c r="W22" s="267"/>
      <c r="X22" s="166" t="str">
        <f t="shared" si="8"/>
        <v/>
      </c>
      <c r="Y22" s="261"/>
      <c r="Z22" s="168"/>
      <c r="AA22" s="168"/>
      <c r="AB22" s="168" t="str">
        <f>IFERROR(__xludf.DUMMYFUNCTION("SPLIT(AJ3,""_"")"),"#VALUE!")</f>
        <v>#VALUE!</v>
      </c>
      <c r="AC22" s="168"/>
      <c r="AD22" s="168" t="str">
        <f>IFERROR(__xludf.DUMMYFUNCTION("SPLIT(AJ4,""_"")"),"#VALUE!")</f>
        <v>#VALUE!</v>
      </c>
      <c r="AE22" s="171"/>
      <c r="AF22" t="str">
        <f>IFERROR(__xludf.DUMMYFUNCTION("SPLIT(AJ5,""_"")"),"#VALUE!")</f>
        <v>#VALUE!</v>
      </c>
      <c r="AH22" t="str">
        <f>IFERROR(__xludf.DUMMYFUNCTION("SPLIT(AJ6,""_"")"),"#VALUE!")</f>
        <v>#VALUE!</v>
      </c>
      <c r="AJ22" t="str">
        <f>IFERROR(__xludf.DUMMYFUNCTION("SPLIT(AJ7,""_"")"),"#VALUE!")</f>
        <v>#VALUE!</v>
      </c>
      <c r="AL22" t="str">
        <f>IFERROR(__xludf.DUMMYFUNCTION("SPLIT(AJ8,""_"")"),"#VALUE!")</f>
        <v>#VALUE!</v>
      </c>
      <c r="AX22" s="245" t="str">
        <f t="shared" ref="AX22:BQ22" si="9">IF(COUNTBLANK(AX16:AX21)=6,"",AVERAGE(AX16:AX21))</f>
        <v/>
      </c>
      <c r="AY22" s="245" t="str">
        <f t="shared" si="9"/>
        <v/>
      </c>
      <c r="AZ22" s="245" t="str">
        <f t="shared" si="9"/>
        <v/>
      </c>
      <c r="BA22" s="245" t="str">
        <f t="shared" si="9"/>
        <v/>
      </c>
      <c r="BB22" s="245" t="str">
        <f t="shared" si="9"/>
        <v/>
      </c>
      <c r="BC22" s="245" t="str">
        <f t="shared" si="9"/>
        <v/>
      </c>
      <c r="BD22" s="245" t="str">
        <f t="shared" si="9"/>
        <v/>
      </c>
      <c r="BE22" s="245" t="str">
        <f t="shared" si="9"/>
        <v/>
      </c>
      <c r="BF22" s="245" t="str">
        <f t="shared" si="9"/>
        <v/>
      </c>
      <c r="BG22" s="245" t="str">
        <f t="shared" si="9"/>
        <v/>
      </c>
      <c r="BH22" s="245" t="str">
        <f t="shared" si="9"/>
        <v/>
      </c>
      <c r="BI22" s="245" t="str">
        <f t="shared" si="9"/>
        <v/>
      </c>
      <c r="BJ22" s="245" t="str">
        <f t="shared" si="9"/>
        <v/>
      </c>
      <c r="BK22" s="245" t="str">
        <f t="shared" si="9"/>
        <v/>
      </c>
      <c r="BL22" s="245" t="str">
        <f t="shared" si="9"/>
        <v/>
      </c>
      <c r="BM22" s="245" t="str">
        <f t="shared" si="9"/>
        <v/>
      </c>
      <c r="BN22" s="245" t="str">
        <f t="shared" si="9"/>
        <v/>
      </c>
      <c r="BO22" s="245" t="str">
        <f t="shared" si="9"/>
        <v/>
      </c>
      <c r="BP22" s="245" t="str">
        <f t="shared" si="9"/>
        <v/>
      </c>
      <c r="BQ22" s="245" t="str">
        <f t="shared" si="9"/>
        <v/>
      </c>
      <c r="BR22" s="138">
        <v>15.0</v>
      </c>
    </row>
    <row r="23">
      <c r="A23" s="162">
        <v>6.0</v>
      </c>
      <c r="B23" s="262"/>
      <c r="C23" s="263"/>
      <c r="D23" s="244"/>
      <c r="E23" s="244"/>
      <c r="F23" s="244"/>
      <c r="G23" s="244"/>
      <c r="H23" s="244"/>
      <c r="I23" s="244"/>
      <c r="J23" s="244"/>
      <c r="K23" s="244"/>
      <c r="L23" s="269"/>
      <c r="M23" s="266"/>
      <c r="N23" s="266"/>
      <c r="O23" s="266"/>
      <c r="P23" s="266"/>
      <c r="Q23" s="266"/>
      <c r="R23" s="266"/>
      <c r="S23" s="266"/>
      <c r="T23" s="267"/>
      <c r="U23" s="267"/>
      <c r="V23" s="267"/>
      <c r="W23" s="267"/>
      <c r="X23" s="166" t="str">
        <f t="shared" si="8"/>
        <v/>
      </c>
      <c r="Y23" s="261"/>
      <c r="Z23" s="168"/>
      <c r="AA23" s="168"/>
      <c r="AB23" s="168" t="str">
        <f>IFERROR(__xludf.DUMMYFUNCTION("SPLIT(AK3,""_"")"),"#VALUE!")</f>
        <v>#VALUE!</v>
      </c>
      <c r="AC23" s="168"/>
      <c r="AD23" s="168" t="str">
        <f>IFERROR(__xludf.DUMMYFUNCTION("SPLIT(AK4,""_"")"),"#VALUE!")</f>
        <v>#VALUE!</v>
      </c>
      <c r="AE23" s="171"/>
      <c r="AF23" t="str">
        <f>IFERROR(__xludf.DUMMYFUNCTION("SPLIT(AK5,""_"")"),"#VALUE!")</f>
        <v>#VALUE!</v>
      </c>
      <c r="AH23" t="str">
        <f>IFERROR(__xludf.DUMMYFUNCTION("SPLIT(AK6,""_"")"),"#VALUE!")</f>
        <v>#VALUE!</v>
      </c>
      <c r="AJ23" t="str">
        <f>IFERROR(__xludf.DUMMYFUNCTION("SPLIT(AK7,""_"")"),"#VALUE!")</f>
        <v>#VALUE!</v>
      </c>
      <c r="AL23" t="str">
        <f>IFERROR(__xludf.DUMMYFUNCTION("SPLIT(AK8,""_"")"),"#VALUE!")</f>
        <v>#VALUE!</v>
      </c>
      <c r="AX23" s="270"/>
      <c r="AY23" s="270"/>
      <c r="AZ23" s="270"/>
      <c r="BA23" s="270"/>
      <c r="BB23" s="270"/>
      <c r="BC23" s="270"/>
      <c r="BD23" s="270"/>
      <c r="BE23" s="270"/>
      <c r="BF23" s="270"/>
      <c r="BG23" s="270"/>
      <c r="BH23" s="270"/>
      <c r="BI23" s="270"/>
      <c r="BJ23" s="270"/>
      <c r="BK23" s="270"/>
      <c r="BL23" s="270"/>
      <c r="BM23" s="270"/>
      <c r="BN23" s="270"/>
      <c r="BO23" s="270"/>
      <c r="BP23" s="270"/>
      <c r="BQ23" s="270"/>
      <c r="BR23" s="142">
        <v>16.0</v>
      </c>
    </row>
    <row r="24">
      <c r="A24" s="162">
        <v>7.0</v>
      </c>
      <c r="B24" s="262"/>
      <c r="C24" s="263"/>
      <c r="D24" s="244"/>
      <c r="E24" s="244"/>
      <c r="F24" s="244"/>
      <c r="G24" s="244"/>
      <c r="H24" s="244"/>
      <c r="I24" s="244"/>
      <c r="J24" s="244"/>
      <c r="K24" s="244"/>
      <c r="L24" s="269"/>
      <c r="M24" s="266"/>
      <c r="N24" s="266"/>
      <c r="O24" s="266"/>
      <c r="P24" s="266"/>
      <c r="Q24" s="266"/>
      <c r="R24" s="266"/>
      <c r="S24" s="266"/>
      <c r="T24" s="267"/>
      <c r="U24" s="267"/>
      <c r="V24" s="267"/>
      <c r="W24" s="267"/>
      <c r="X24" s="166" t="str">
        <f t="shared" si="8"/>
        <v/>
      </c>
      <c r="Y24" s="261"/>
      <c r="Z24" s="168"/>
      <c r="AA24" s="168"/>
      <c r="AB24" s="168" t="str">
        <f>IFERROR(__xludf.DUMMYFUNCTION("SPLIT(AL3,""_"")"),"#VALUE!")</f>
        <v>#VALUE!</v>
      </c>
      <c r="AC24" s="168"/>
      <c r="AD24" s="168" t="str">
        <f>IFERROR(__xludf.DUMMYFUNCTION("SPLIT(AL4,""_"")"),"#VALUE!")</f>
        <v>#VALUE!</v>
      </c>
      <c r="AE24" s="171"/>
      <c r="AF24" t="str">
        <f>IFERROR(__xludf.DUMMYFUNCTION("SPLIT(AL5,""_"")"),"#VALUE!")</f>
        <v>#VALUE!</v>
      </c>
      <c r="AH24" t="str">
        <f>IFERROR(__xludf.DUMMYFUNCTION("SPLIT(AL6,""_"")"),"#VALUE!")</f>
        <v>#VALUE!</v>
      </c>
      <c r="AJ24" t="str">
        <f>IFERROR(__xludf.DUMMYFUNCTION("SPLIT(AL7,""_"")"),"#VALUE!")</f>
        <v>#VALUE!</v>
      </c>
      <c r="AL24" t="str">
        <f>IFERROR(__xludf.DUMMYFUNCTION("SPLIT(AL8,""_"")"),"#VALUE!")</f>
        <v>#VALUE!</v>
      </c>
      <c r="AX24" s="237" t="s">
        <v>145</v>
      </c>
      <c r="AY24" s="3"/>
      <c r="AZ24" s="3"/>
      <c r="BA24" s="3"/>
      <c r="BB24" s="3"/>
      <c r="BC24" s="3"/>
      <c r="BD24" s="3"/>
      <c r="BE24" s="3"/>
      <c r="BF24" s="3"/>
      <c r="BG24" s="3"/>
      <c r="BH24" s="3"/>
      <c r="BI24" s="3"/>
      <c r="BJ24" s="3"/>
      <c r="BK24" s="3"/>
      <c r="BL24" s="3"/>
      <c r="BM24" s="3"/>
      <c r="BN24" s="3"/>
      <c r="BO24" s="3"/>
      <c r="BP24" s="3"/>
      <c r="BQ24" s="4"/>
      <c r="BR24" s="142">
        <v>17.0</v>
      </c>
    </row>
    <row r="25">
      <c r="A25" s="162">
        <v>8.0</v>
      </c>
      <c r="B25" s="262"/>
      <c r="C25" s="263"/>
      <c r="D25" s="244"/>
      <c r="E25" s="244"/>
      <c r="F25" s="244"/>
      <c r="G25" s="244"/>
      <c r="H25" s="244"/>
      <c r="I25" s="244"/>
      <c r="J25" s="244"/>
      <c r="K25" s="244"/>
      <c r="L25" s="269"/>
      <c r="M25" s="266"/>
      <c r="N25" s="266"/>
      <c r="O25" s="266"/>
      <c r="P25" s="266"/>
      <c r="Q25" s="266"/>
      <c r="R25" s="266"/>
      <c r="S25" s="266"/>
      <c r="T25" s="267"/>
      <c r="U25" s="267"/>
      <c r="V25" s="267"/>
      <c r="W25" s="267"/>
      <c r="X25" s="166" t="str">
        <f t="shared" si="8"/>
        <v/>
      </c>
      <c r="Y25" s="261"/>
      <c r="Z25" s="168"/>
      <c r="AA25" s="168"/>
      <c r="AB25" s="168" t="str">
        <f>IFERROR(__xludf.DUMMYFUNCTION("SPLIT(AM3,""_"")"),"#VALUE!")</f>
        <v>#VALUE!</v>
      </c>
      <c r="AC25" s="168"/>
      <c r="AD25" s="168" t="str">
        <f>IFERROR(__xludf.DUMMYFUNCTION("SPLIT(AM4,""_"")"),"#VALUE!")</f>
        <v>#VALUE!</v>
      </c>
      <c r="AE25" s="171"/>
      <c r="AF25" t="str">
        <f>IFERROR(__xludf.DUMMYFUNCTION("SPLIT(AM5,""_"")"),"#VALUE!")</f>
        <v>#VALUE!</v>
      </c>
      <c r="AH25" t="str">
        <f>IFERROR(__xludf.DUMMYFUNCTION("SPLIT(AM6,""_"")"),"#VALUE!")</f>
        <v>#VALUE!</v>
      </c>
      <c r="AJ25" t="str">
        <f>IFERROR(__xludf.DUMMYFUNCTION("SPLIT(AM7,""_"")"),"#VALUE!")</f>
        <v>#VALUE!</v>
      </c>
      <c r="AL25" t="str">
        <f>IFERROR(__xludf.DUMMYFUNCTION("SPLIT(AM8,""_"")"),"#VALUE!")</f>
        <v>#VALUE!</v>
      </c>
      <c r="AX25" s="238" t="s">
        <v>192</v>
      </c>
      <c r="AY25" s="238" t="s">
        <v>193</v>
      </c>
      <c r="AZ25" s="238" t="s">
        <v>194</v>
      </c>
      <c r="BA25" s="238" t="s">
        <v>195</v>
      </c>
      <c r="BB25" s="238" t="s">
        <v>196</v>
      </c>
      <c r="BC25" s="238" t="s">
        <v>236</v>
      </c>
      <c r="BD25" s="238" t="s">
        <v>237</v>
      </c>
      <c r="BE25" s="238" t="s">
        <v>238</v>
      </c>
      <c r="BF25" s="238" t="s">
        <v>239</v>
      </c>
      <c r="BG25" s="238" t="s">
        <v>240</v>
      </c>
      <c r="BH25" s="238" t="s">
        <v>241</v>
      </c>
      <c r="BI25" s="238" t="s">
        <v>242</v>
      </c>
      <c r="BJ25" s="238" t="s">
        <v>243</v>
      </c>
      <c r="BK25" s="238" t="s">
        <v>244</v>
      </c>
      <c r="BL25" s="238" t="s">
        <v>245</v>
      </c>
      <c r="BM25" s="238" t="s">
        <v>246</v>
      </c>
      <c r="BN25" s="238" t="s">
        <v>247</v>
      </c>
      <c r="BO25" s="238" t="s">
        <v>248</v>
      </c>
      <c r="BP25" s="238" t="s">
        <v>249</v>
      </c>
      <c r="BQ25" s="238" t="s">
        <v>250</v>
      </c>
      <c r="BR25" s="142">
        <v>18.0</v>
      </c>
    </row>
    <row r="26">
      <c r="A26" s="162">
        <v>9.0</v>
      </c>
      <c r="B26" s="262"/>
      <c r="C26" s="263"/>
      <c r="D26" s="244"/>
      <c r="E26" s="244"/>
      <c r="F26" s="244"/>
      <c r="G26" s="244"/>
      <c r="H26" s="244"/>
      <c r="I26" s="244"/>
      <c r="J26" s="244"/>
      <c r="K26" s="244"/>
      <c r="L26" s="269"/>
      <c r="M26" s="266"/>
      <c r="N26" s="266"/>
      <c r="O26" s="266"/>
      <c r="P26" s="266"/>
      <c r="Q26" s="266"/>
      <c r="R26" s="266"/>
      <c r="S26" s="266"/>
      <c r="T26" s="267"/>
      <c r="U26" s="267"/>
      <c r="V26" s="267"/>
      <c r="W26" s="267"/>
      <c r="X26" s="166" t="str">
        <f t="shared" si="8"/>
        <v/>
      </c>
      <c r="Y26" s="261"/>
      <c r="Z26" s="168"/>
      <c r="AA26" s="168"/>
      <c r="AB26" s="168" t="str">
        <f>IFERROR(__xludf.DUMMYFUNCTION("SPLIT(AN3,""_"")"),"#VALUE!")</f>
        <v>#VALUE!</v>
      </c>
      <c r="AC26" s="168"/>
      <c r="AD26" s="168" t="str">
        <f>IFERROR(__xludf.DUMMYFUNCTION("SPLIT(AN4,""_"")"),"#VALUE!")</f>
        <v>#VALUE!</v>
      </c>
      <c r="AE26" s="171"/>
      <c r="AF26" t="str">
        <f>IFERROR(__xludf.DUMMYFUNCTION("SPLIT(AN5,""_"")"),"#VALUE!")</f>
        <v>#VALUE!</v>
      </c>
      <c r="AH26" t="str">
        <f>IFERROR(__xludf.DUMMYFUNCTION("SPLIT(AN6,""_"")"),"#VALUE!")</f>
        <v>#VALUE!</v>
      </c>
      <c r="AJ26" t="str">
        <f>IFERROR(__xludf.DUMMYFUNCTION("SPLIT(AN7,""_"")"),"#VALUE!")</f>
        <v>#VALUE!</v>
      </c>
      <c r="AL26" t="str">
        <f>IFERROR(__xludf.DUMMYFUNCTION("SPLIT(AN8,""_"")"),"#VALUE!")</f>
        <v>#VALUE!</v>
      </c>
      <c r="AX26" s="239" t="str">
        <f>IF(AC9="CO 3",(B44*D44+B45*D45+B46*D46+B47*D47)*100/(4*D48),"")</f>
        <v/>
      </c>
      <c r="AY26" s="240" t="str">
        <f>IF(AC15="CO 3",(B44*E44+B45*E45+B46*E46+B47*E47)*100/(4*E48),"")</f>
        <v/>
      </c>
      <c r="AZ26" s="240" t="str">
        <f>IF(AC16="CO 3",(B44*F44+B45*F45+B46*F46+B47*F47)*100/(4*F48),"")</f>
        <v/>
      </c>
      <c r="BA26" s="240" t="str">
        <f>IF(AC17="CO 3",(B44*G44+B45*G45+B46*G46+B47*G47)*100/(4*G48),"")</f>
        <v/>
      </c>
      <c r="BB26" s="240" t="str">
        <f>IF(AC18="CO 3",(B44*H44+B45*H45+B46*H46+B47*H47)*100/(4*H48),"")</f>
        <v/>
      </c>
      <c r="BC26" s="240" t="str">
        <f>IF(AC19="CO 3",(B44*I44+B45*I45+B46*I46+B47*I47)*100/(4*I48),"")</f>
        <v/>
      </c>
      <c r="BD26" s="240" t="str">
        <f>IF(AC20="CO 3",(B44*J44+B45*J45+B46*J46+B47*J47)*100/(4*J48),"")</f>
        <v/>
      </c>
      <c r="BE26" s="240" t="str">
        <f>IF(AC21="CO 3",(B44*K44+B45*K45+B46*K46+B47*K47)*100/(4*K48),"")</f>
        <v/>
      </c>
      <c r="BF26" s="240" t="str">
        <f>IF(AC22="CO 3",(B44*L44+B45*L45+B46*L46+B47*L47)*100/(4*L48),"")</f>
        <v/>
      </c>
      <c r="BG26" s="240" t="str">
        <f>IF(AC23="CO 3",(B44*M44+B45*M45+B46*M46+B47*M47)*100/(4*M48),"")</f>
        <v/>
      </c>
      <c r="BH26" s="240" t="str">
        <f>IF(AC24="CO 3",(B44*N44+B45*N45+B46*N46+B47*N47)*100/(4*N48),"")</f>
        <v/>
      </c>
      <c r="BI26" s="240" t="str">
        <f>IF(AC25="CO 3",($B$44*O44+$B$45*O45+$B$46*O46+$B$47*O47)*100/(4*O48),"")</f>
        <v/>
      </c>
      <c r="BJ26" s="240" t="str">
        <f>IF(AC26="CO 3",($B$44*P44+$B$45*P45+$B$46*P46+$B$47*P47)*100/(4*P48),"")</f>
        <v/>
      </c>
      <c r="BK26" s="240" t="str">
        <f>IF(AC27="CO 3",($B$44*Q44+$B$45*Q45+$B$46*Q46+$B$47*Q47)*100/(4*Q48),"")</f>
        <v/>
      </c>
      <c r="BL26" s="240" t="str">
        <f>IF(AC28="CO 3",($B$44*R44+$B$45*R45+$B$46*R46+$B$47*R47)*100/(4*R48),"")</f>
        <v/>
      </c>
      <c r="BM26" s="240" t="str">
        <f>IF(AC29="CO 3",($B$44*S44+$B$45*S45+$B$46*S46+$B$47*S47)*100/(4*S48),"")</f>
        <v/>
      </c>
      <c r="BN26" s="240" t="str">
        <f>IF(AC30="CO 3",($B$44*T44+$B$45*T45+$B$46*T46+$B$47*T47)*100/(4*T48),"")</f>
        <v/>
      </c>
      <c r="BO26" s="240" t="str">
        <f>IF(AC31="CO 3",($B$44*U44+$B$45*U45+$B$46*U46+$B$47*U47)*100/(4*U48),"")</f>
        <v/>
      </c>
      <c r="BP26" s="240" t="str">
        <f>IF(AC32="CO 3",($B$44*V44+$B$45*V45+$B$46*V46+$B$47*V47)*100/(4*V48),"")</f>
        <v/>
      </c>
      <c r="BQ26" s="240" t="str">
        <f>IF(AC33="CO 3",($B$44*W44+$B$45*W45+$B$46*W46+$B$47*W47)*100/(4*W48),"")</f>
        <v/>
      </c>
      <c r="BR26" s="142">
        <v>19.0</v>
      </c>
    </row>
    <row r="27">
      <c r="A27" s="162">
        <v>10.0</v>
      </c>
      <c r="B27" s="262"/>
      <c r="C27" s="263"/>
      <c r="D27" s="244"/>
      <c r="E27" s="244"/>
      <c r="F27" s="244"/>
      <c r="G27" s="244"/>
      <c r="H27" s="244"/>
      <c r="I27" s="244"/>
      <c r="J27" s="244"/>
      <c r="K27" s="244"/>
      <c r="L27" s="269"/>
      <c r="M27" s="266"/>
      <c r="N27" s="266"/>
      <c r="O27" s="266"/>
      <c r="P27" s="266"/>
      <c r="Q27" s="266"/>
      <c r="R27" s="266"/>
      <c r="S27" s="266"/>
      <c r="T27" s="267"/>
      <c r="U27" s="267"/>
      <c r="V27" s="267"/>
      <c r="W27" s="267"/>
      <c r="X27" s="166" t="str">
        <f t="shared" si="8"/>
        <v/>
      </c>
      <c r="Y27" s="261"/>
      <c r="Z27" s="168"/>
      <c r="AA27" s="168"/>
      <c r="AB27" s="168" t="str">
        <f>IFERROR(__xludf.DUMMYFUNCTION("SPLIT(AO3,""_"")"),"#VALUE!")</f>
        <v>#VALUE!</v>
      </c>
      <c r="AC27" s="168"/>
      <c r="AD27" s="168" t="str">
        <f>IFERROR(__xludf.DUMMYFUNCTION("SPLIT(AO4,""_"")"),"#VALUE!")</f>
        <v>#VALUE!</v>
      </c>
      <c r="AE27" s="171"/>
      <c r="AF27" t="str">
        <f>IFERROR(__xludf.DUMMYFUNCTION("SPLIT(AO5,""_"")"),"#VALUE!")</f>
        <v>#VALUE!</v>
      </c>
      <c r="AH27" t="str">
        <f>IFERROR(__xludf.DUMMYFUNCTION("SPLIT(AO6,""_"")"),"#VALUE!")</f>
        <v>#VALUE!</v>
      </c>
      <c r="AJ27" t="str">
        <f>IFERROR(__xludf.DUMMYFUNCTION("SPLIT(AO7,""_"")"),"#VALUE!")</f>
        <v>#VALUE!</v>
      </c>
      <c r="AL27" t="str">
        <f>IFERROR(__xludf.DUMMYFUNCTION("SPLIT(AO8,""_"")"),"#VALUE!")</f>
        <v>#VALUE!</v>
      </c>
      <c r="AX27" s="240" t="str">
        <f>IF(AE9="CO 3",(B44*D44+B45*D45+B46*D46+B47*D47)*100/(4*D48),"")</f>
        <v/>
      </c>
      <c r="AY27" s="240" t="str">
        <f>IF(AE15="CO 3",(B44*E44+B45*E45+B46*E46+B47*E47)*100/(4*E48),"")</f>
        <v/>
      </c>
      <c r="AZ27" s="240" t="str">
        <f>IF(AE16="CO 3",(B44*F44+B45*F45+B46*F46+B47*F47)*100/(4*F48),"")</f>
        <v/>
      </c>
      <c r="BA27" s="240" t="str">
        <f>IF(AE17="CO 3",(B44*G44+B45*G45+B46*G46+B47*G47)*100/(4*G48),"")</f>
        <v/>
      </c>
      <c r="BB27" s="240" t="str">
        <f>IF(AE18="CO 3",(B44*H44+B45*H45+B46*H46+B47*H47)*100/(4*H48),"")</f>
        <v/>
      </c>
      <c r="BC27" s="240" t="str">
        <f>IF(AE19="CO 3",(B44*I44+B45*I45+B46*I46+B47*I47)*100/(4*I48),"")</f>
        <v/>
      </c>
      <c r="BD27" s="240" t="str">
        <f>IF(AE20="CO 3",(B44*J44+B45*J45+B46*J46+B47*J47)*100/(4*J48),"")</f>
        <v/>
      </c>
      <c r="BE27" s="240" t="str">
        <f>IF(AE21="CO 3",(B44*K44+B45*K45+B46*K46+B47*K47)*100/(4*K48),"")</f>
        <v/>
      </c>
      <c r="BF27" s="240" t="str">
        <f>IF(AE22="CO 3",(B44*L44+B45*L45+B46*L46+B47*L47)*100/(4*L48),"")</f>
        <v/>
      </c>
      <c r="BG27" s="240" t="str">
        <f>IF(AE23="CO 3",(B44*M44+B45*M45+B46*M46+B47*M47)*100/(4*M48),"")</f>
        <v/>
      </c>
      <c r="BH27" s="240" t="str">
        <f>IF(AE24="CO 3",(B44*N44+B45*N45+B46*N46+B47*N47)*100/(4*N48),"")</f>
        <v/>
      </c>
      <c r="BI27" s="240" t="str">
        <f>IF(AE25="CO 3",($B$44*O44+$B$45*O45+$B$46*O46+$B$47*O47)*100/(4*O48),"")</f>
        <v/>
      </c>
      <c r="BJ27" s="240" t="str">
        <f>IF(AE26="CO 3",($B$44*P44+$B$45*P45+$B$46*P46+$B$47*P47)*100/(4*P48),"")</f>
        <v/>
      </c>
      <c r="BK27" s="149" t="str">
        <f>IF(AE27="CO 3",($B$44*Q44+$B$45*Q45+$B$46*Q46+$B$47*Q47)*100/(4*Q48),"")</f>
        <v/>
      </c>
      <c r="BL27" s="149" t="str">
        <f>IF(AE28="CO 3",($B$44*R44+$B$45*R45+$B$46*R46+$B$47*R47)*100/(4*R48),"")</f>
        <v/>
      </c>
      <c r="BM27" s="149" t="str">
        <f>IF(AE29="CO 3",($B$44*S44+$B$45*S45+$B$46*S46+$B$47*S47)*100/(4*S48),"")</f>
        <v/>
      </c>
      <c r="BN27" s="149" t="str">
        <f>IF(AE30="CO 3",($B$44*T44+$B$45*T45+$B$46*T46+$B$47*T47)*100/(4*T48),"")</f>
        <v/>
      </c>
      <c r="BO27" s="149" t="str">
        <f>IF(AE31="CO 3",($B$44*U44+$B$45*U45+$B$46*U46+$B$47*U47)*100/(4*U48),"")</f>
        <v/>
      </c>
      <c r="BP27" s="149" t="str">
        <f>IF(AE32="CO 3",($B$44*V44+$B$45*V45+$B$46*V46+$B$47*V47)*100/(4*V48),"")</f>
        <v/>
      </c>
      <c r="BQ27" s="149" t="str">
        <f>IF(AE33="CO 3",($B$44*W44+$B$45*W45+$B$46*W46+$B$47*W47)*100/(4*W48),"")</f>
        <v/>
      </c>
      <c r="BR27" s="142">
        <v>20.0</v>
      </c>
    </row>
    <row r="28">
      <c r="A28" s="162">
        <v>11.0</v>
      </c>
      <c r="B28" s="262"/>
      <c r="C28" s="263"/>
      <c r="D28" s="244"/>
      <c r="E28" s="244"/>
      <c r="F28" s="244"/>
      <c r="G28" s="244"/>
      <c r="H28" s="244"/>
      <c r="I28" s="244"/>
      <c r="J28" s="244"/>
      <c r="K28" s="244"/>
      <c r="L28" s="269"/>
      <c r="M28" s="266"/>
      <c r="N28" s="266"/>
      <c r="O28" s="266"/>
      <c r="P28" s="266"/>
      <c r="Q28" s="266"/>
      <c r="R28" s="266"/>
      <c r="S28" s="266"/>
      <c r="T28" s="267"/>
      <c r="U28" s="267"/>
      <c r="V28" s="267"/>
      <c r="W28" s="267"/>
      <c r="X28" s="166" t="str">
        <f t="shared" si="8"/>
        <v/>
      </c>
      <c r="Y28" s="261"/>
      <c r="Z28" s="168"/>
      <c r="AA28" s="168"/>
      <c r="AB28" s="168" t="str">
        <f>IFERROR(__xludf.DUMMYFUNCTION("SPLIT(AP3,""_"")"),"#VALUE!")</f>
        <v>#VALUE!</v>
      </c>
      <c r="AC28" s="168"/>
      <c r="AD28" s="168" t="str">
        <f>IFERROR(__xludf.DUMMYFUNCTION("SPLIT(AP4,""_"")"),"#VALUE!")</f>
        <v>#VALUE!</v>
      </c>
      <c r="AE28" s="171"/>
      <c r="AF28" t="str">
        <f>IFERROR(__xludf.DUMMYFUNCTION("SPLIT(AP5,""_"")"),"#VALUE!")</f>
        <v>#VALUE!</v>
      </c>
      <c r="AH28" t="str">
        <f>IFERROR(__xludf.DUMMYFUNCTION("SPLIT(AP6,""_"")"),"#VALUE!")</f>
        <v>#VALUE!</v>
      </c>
      <c r="AJ28" t="str">
        <f>IFERROR(__xludf.DUMMYFUNCTION("SPLIT(AP7,""_"")"),"#VALUE!")</f>
        <v>#VALUE!</v>
      </c>
      <c r="AL28" t="str">
        <f>IFERROR(__xludf.DUMMYFUNCTION("SPLIT(AP8,""_"")"),"#VALUE!")</f>
        <v>#VALUE!</v>
      </c>
      <c r="AX28" s="242" t="str">
        <f>IF(AG9="CO 3",(B44*D44+B45*D45+B46*D46+B47*D47)*100/(4*D48),"")</f>
        <v/>
      </c>
      <c r="AY28" s="242" t="str">
        <f>IF(AG15="CO 3",(B44*E44+B45*E45+B46*E46+B47*E47)*100/(4*E48),"")</f>
        <v/>
      </c>
      <c r="AZ28" s="242" t="str">
        <f>IF(AG16="CO 3",(B44*F44+B45*F45+B46*F46+B47*F47)*100/(4*F48),"")</f>
        <v/>
      </c>
      <c r="BA28" s="242" t="str">
        <f>IF(AG17="CO 3",(B44*G44+B45*G45+B46*G46+B47*G47)*100/(4*G48),"")</f>
        <v/>
      </c>
      <c r="BB28" s="242" t="str">
        <f>IF(AG18="CO 3",(B44*H44+B45*H45+B46*H46+B47*H47)*100/(4*H48),"")</f>
        <v/>
      </c>
      <c r="BC28" s="242" t="str">
        <f>IF(AG19="CO 3",(B44*I44+B45*I45+B46*I46+B47*I47)*100/(4*I48),"")</f>
        <v/>
      </c>
      <c r="BD28" s="242" t="str">
        <f>IF(AG20="CO 3",(B44*J44+B45*J45+B46*J46+B47*J47)*100/(4*J48),"")</f>
        <v/>
      </c>
      <c r="BE28" s="242" t="str">
        <f>IF(AG21="CO 3",(B44*K44+B45*K45+B46*K46+B47*K47)*100/(4*K48),"")</f>
        <v/>
      </c>
      <c r="BF28" s="242" t="str">
        <f>IF(AG22="CO 3",(B44*L44+B45*L45+B46*L46+B47*L47)*100/(4*L48),"")</f>
        <v/>
      </c>
      <c r="BG28" s="242" t="str">
        <f>IF(AG23="CO 3",(B44*M44+B45*M45+B46*M46+B47*M47)*100/(4*M48),"")</f>
        <v/>
      </c>
      <c r="BH28" s="242" t="str">
        <f>IF(AG24="CO 3",(B44*N44+B45*N45+B46*N46+B47*N47)*100/(4*N48),"")</f>
        <v/>
      </c>
      <c r="BI28" s="242" t="str">
        <f>IF(AG25="CO 3",($B$44*O44+$B$45*O45+$B$46*O46+$B$47*O47)*100/(4*O48),"")</f>
        <v/>
      </c>
      <c r="BJ28" s="242" t="str">
        <f>IF(AG26="CO 3",($B$44*P44+$B$45*P45+$B$46*P46+$B$47*P47)*100/(4*P48),"")</f>
        <v/>
      </c>
      <c r="BK28" s="242" t="str">
        <f>IF(AG27="CO 3",($B$44*Q44+$B$45*Q45+$B$46*Q46+$B$47*Q47)*100/(4*Q48),"")</f>
        <v/>
      </c>
      <c r="BL28" s="242" t="str">
        <f>IF(AG28="CO 3",($B$44*R44+$B$45*R45+$B$46*R46+$B$47*R47)*100/(4*R48),"")</f>
        <v/>
      </c>
      <c r="BM28" s="242" t="str">
        <f>IF(AG29="CO 3",($B$44*S44+$B$45*S45+$B$46*S46+$B$47*S47)*100/(4*S48),"")</f>
        <v/>
      </c>
      <c r="BN28" s="242" t="str">
        <f>IF(AG30="CO 3",($B$44*T44+$B$45*T45+$B$46*T46+$B$47*T47)*100/(4*T48),"")</f>
        <v/>
      </c>
      <c r="BO28" s="242" t="str">
        <f>IF(AG31="CO 3",($B$44*U44+$B$45*U45+$B$46*U46+$B$47*U47)*100/(4*U48),"")</f>
        <v/>
      </c>
      <c r="BP28" s="242" t="str">
        <f>IF(AG32="CO 3",($B$44*V44+$B$45*V45+$B$46*V46+$B$47*V47)*100/(4*V48),"")</f>
        <v/>
      </c>
      <c r="BQ28" s="242" t="str">
        <f>IF(AG33="CO 3",($B$44*W44+$B$45*W45+$B$46*W46+$B$47*W47)*100/(4*W48),"")</f>
        <v/>
      </c>
      <c r="BR28" s="181"/>
    </row>
    <row r="29">
      <c r="A29" s="162">
        <v>12.0</v>
      </c>
      <c r="B29" s="262"/>
      <c r="C29" s="263"/>
      <c r="D29" s="244"/>
      <c r="E29" s="244"/>
      <c r="F29" s="244"/>
      <c r="G29" s="244"/>
      <c r="H29" s="244"/>
      <c r="I29" s="244"/>
      <c r="J29" s="244"/>
      <c r="K29" s="244"/>
      <c r="L29" s="269"/>
      <c r="M29" s="266"/>
      <c r="N29" s="266"/>
      <c r="O29" s="266"/>
      <c r="P29" s="266"/>
      <c r="Q29" s="266"/>
      <c r="R29" s="266"/>
      <c r="S29" s="266"/>
      <c r="T29" s="267"/>
      <c r="U29" s="267"/>
      <c r="V29" s="267"/>
      <c r="W29" s="267"/>
      <c r="X29" s="166" t="str">
        <f t="shared" si="8"/>
        <v/>
      </c>
      <c r="Y29" s="261"/>
      <c r="Z29" s="168"/>
      <c r="AA29" s="168"/>
      <c r="AB29" s="168" t="str">
        <f>IFERROR(__xludf.DUMMYFUNCTION("SPLIT(AQ3,""_"")"),"#VALUE!")</f>
        <v>#VALUE!</v>
      </c>
      <c r="AC29" s="168"/>
      <c r="AD29" s="168" t="str">
        <f>IFERROR(__xludf.DUMMYFUNCTION("SPLIT(AQ4,""_"")"),"#VALUE!")</f>
        <v>#VALUE!</v>
      </c>
      <c r="AE29" s="171"/>
      <c r="AF29" t="str">
        <f>IFERROR(__xludf.DUMMYFUNCTION("SPLIT(AQ5,""_"")"),"#VALUE!")</f>
        <v>#VALUE!</v>
      </c>
      <c r="AH29" t="str">
        <f>IFERROR(__xludf.DUMMYFUNCTION("SPLIT(AQ6,""_"")"),"#VALUE!")</f>
        <v>#VALUE!</v>
      </c>
      <c r="AJ29" t="str">
        <f>IFERROR(__xludf.DUMMYFUNCTION("SPLIT(AQ7,""_"")"),"#VALUE!")</f>
        <v>#VALUE!</v>
      </c>
      <c r="AL29" t="str">
        <f>IFERROR(__xludf.DUMMYFUNCTION("SPLIT(AQ8,""_"")"),"#VALUE!")</f>
        <v>#VALUE!</v>
      </c>
      <c r="AX29" s="239" t="str">
        <f>IF(AI9="CO 3",(B44*D44+B45*D45+B46*D46+B47*D47)*100/(4*D48),"")</f>
        <v/>
      </c>
      <c r="AY29" s="239" t="str">
        <f>IF(AI15="CO 3",(B44*E44+B45*E45+B46*E46+B47*E47)*100/(4*E48),"")</f>
        <v/>
      </c>
      <c r="AZ29" s="239" t="str">
        <f>IF(AI16="CO 3",(B44*F44+B45*F45+B46*F46+B47*F47)*100/(4*F48),"")</f>
        <v/>
      </c>
      <c r="BA29" s="239" t="str">
        <f>IF(AI17="CO 3",(B44*G44+B45*G45+B46*G46+B47*G47)*100/(4*G48),"")</f>
        <v/>
      </c>
      <c r="BB29" s="239" t="str">
        <f>IF(AI18="CO 3",(B44*H44+B45*H45+B46*H46+B47*H47)*100/(4*H48),"")</f>
        <v/>
      </c>
      <c r="BC29" s="239" t="str">
        <f>IF(AI19="CO 3",(B44*I44+B45*I45+B46*I46+B47*I47)*100/(4*I48),"")</f>
        <v/>
      </c>
      <c r="BD29" s="239" t="str">
        <f>IF(AI20="CO 3",(B44*J44+B45*J45+B46*J46+B47*J47)*100/(4*J48),"")</f>
        <v/>
      </c>
      <c r="BE29" s="239" t="str">
        <f>IF(AI21="CO 3",(B44*K44+B45*K45+B46*K46+B47*K47)*100/(4*K48),"")</f>
        <v/>
      </c>
      <c r="BF29" s="239" t="str">
        <f>IF(AI22="CO 3",(B44*L44+B45*L45+B46*L46+B47*L47)*100/(4*L48),"")</f>
        <v/>
      </c>
      <c r="BG29" s="239" t="str">
        <f>IF(AI23="CO 3",(B44*M44+B45*M45+B46*M46+B47*M47)*100/(4*M48),"")</f>
        <v/>
      </c>
      <c r="BH29" s="239" t="str">
        <f>IF(AI24="CO 3",(B44*N44+B45*N45+B46*N46+B47*N47)*100/(4*N48),"")</f>
        <v/>
      </c>
      <c r="BI29" s="239" t="str">
        <f>IF(AI25="CO 3",($B$44*O44+$B$45*O45+$B$46*O46+$B$47*O47)*100/(4*O48),"")</f>
        <v/>
      </c>
      <c r="BJ29" s="239" t="str">
        <f>IF(AI26="CO 3",($B$44*P44+$B$45*P45+$B$46*P46+$B$47*P47)*100/(4*P48),"")</f>
        <v/>
      </c>
      <c r="BK29" s="239" t="str">
        <f>IF(AI27="CO 3",($B$44*Q44+$B$45*Q45+$B$46*Q46+$B$47*Q47)*100/(4*Q48),"")</f>
        <v/>
      </c>
      <c r="BL29" s="239" t="str">
        <f>IF(AI28="CO 3",($B$44*R44+$B$45*R45+$B$46*R46+$B$47*R47)*100/(4*R48),"")</f>
        <v/>
      </c>
      <c r="BM29" s="239" t="str">
        <f>IF(AI29="CO 3",($B$44*S44+$B$45*S45+$B$46*S46+$B$47*S47)*100/(4*S48),"")</f>
        <v/>
      </c>
      <c r="BN29" s="239" t="str">
        <f>IF(AI30="CO 3",($B$44*T44+$B$45*T45+$B$46*T46+$B$47*T47)*100/(4*T48),"")</f>
        <v/>
      </c>
      <c r="BO29" s="239" t="str">
        <f>IF(AI31="CO 3",($B$44*U44+$B$45*U45+$B$46*U46+$B$47*U47)*100/(4*U48),"")</f>
        <v/>
      </c>
      <c r="BP29" s="239" t="str">
        <f>IF(AI32="CO 3",($B$44*V44+$B$45*V45+$B$46*V46+$B$47*V47)*100/(4*V48),"")</f>
        <v/>
      </c>
      <c r="BQ29" s="239" t="str">
        <f>IF(AI33="CO 3",($B$44*W44+$B$45*W45+$B$46*W46+$B$47*W47)*100/(4*W48),"")</f>
        <v/>
      </c>
    </row>
    <row r="30">
      <c r="A30" s="162">
        <v>13.0</v>
      </c>
      <c r="B30" s="262"/>
      <c r="C30" s="263"/>
      <c r="D30" s="244"/>
      <c r="E30" s="244"/>
      <c r="F30" s="244"/>
      <c r="G30" s="244"/>
      <c r="H30" s="244"/>
      <c r="I30" s="244"/>
      <c r="J30" s="244"/>
      <c r="K30" s="244"/>
      <c r="L30" s="269"/>
      <c r="M30" s="266"/>
      <c r="N30" s="266"/>
      <c r="O30" s="266"/>
      <c r="P30" s="266"/>
      <c r="Q30" s="266"/>
      <c r="R30" s="266"/>
      <c r="S30" s="266"/>
      <c r="T30" s="267"/>
      <c r="U30" s="267"/>
      <c r="V30" s="267"/>
      <c r="W30" s="267"/>
      <c r="X30" s="166" t="str">
        <f t="shared" si="8"/>
        <v/>
      </c>
      <c r="Y30" s="261"/>
      <c r="Z30" s="168"/>
      <c r="AA30" s="168"/>
      <c r="AB30" s="168" t="str">
        <f>IFERROR(__xludf.DUMMYFUNCTION("SPLIT(AR3,""_"")"),"#VALUE!")</f>
        <v>#VALUE!</v>
      </c>
      <c r="AC30" s="168"/>
      <c r="AD30" s="168" t="str">
        <f>IFERROR(__xludf.DUMMYFUNCTION("SPLIT(AR4,""_"")"),"#VALUE!")</f>
        <v>#VALUE!</v>
      </c>
      <c r="AE30" s="171"/>
      <c r="AF30" t="str">
        <f>IFERROR(__xludf.DUMMYFUNCTION("SPLIT(AR5,""_"")"),"#VALUE!")</f>
        <v>#VALUE!</v>
      </c>
      <c r="AH30" t="str">
        <f>IFERROR(__xludf.DUMMYFUNCTION("SPLIT(AR6,""_"")"),"#VALUE!")</f>
        <v>#VALUE!</v>
      </c>
      <c r="AJ30" t="str">
        <f>IFERROR(__xludf.DUMMYFUNCTION("SPLIT(AR7,""_"")"),"#VALUE!")</f>
        <v>#VALUE!</v>
      </c>
      <c r="AL30" t="str">
        <f>IFERROR(__xludf.DUMMYFUNCTION("SPLIT(AR8,""_"")"),"#VALUE!")</f>
        <v>#VALUE!</v>
      </c>
      <c r="AX30" s="244" t="str">
        <f>IF(AK9="CO 3",(B44*D44+B45*D45+B46*D46+B47*D47)*100/(4*D48),"")</f>
        <v/>
      </c>
      <c r="AY30" s="244" t="str">
        <f>IF(AK15="CO 3",(B44*E44+B45*E45+B46*E46+B47*E47)*100/(4*E48),"")</f>
        <v/>
      </c>
      <c r="AZ30" s="244" t="str">
        <f>IF(AK16="CO 3",(B44*F44+B45*F45+B46*F46+B47*F47)*100/(4*F48),"")</f>
        <v/>
      </c>
      <c r="BA30" s="244" t="str">
        <f>IF(AK17="CO 3",(B44*G44+B45*G45+B46*G46+B47*G47)*100/(4*G48),"")</f>
        <v/>
      </c>
      <c r="BB30" s="244" t="str">
        <f>IF(AK18="CO 3",(B44*H44+B45*H45+B46*H46+B47*H47)*100/(4*H48),"")</f>
        <v/>
      </c>
      <c r="BC30" s="244" t="str">
        <f>IF(AK19="CO 3",(B44*I44+B45*I45+B46*I46+B47*I47)*100/(4*I48),"")</f>
        <v/>
      </c>
      <c r="BD30" s="244" t="str">
        <f>IF(AK20="CO 3",(B44*J44+B45*J45+B46*J46+B47*J47)*100/(4*J48),"")</f>
        <v/>
      </c>
      <c r="BE30" s="244" t="str">
        <f>IF(AK21="CO 3",(B44*K44+B45*K45+B46*K46+B47*K47)*100/(4*K48),"")</f>
        <v/>
      </c>
      <c r="BF30" s="244" t="str">
        <f>IF(AK22="CO 3",(B44*L44+B45*L45+B46*L46+B47*L47)*100/(4*L48),"")</f>
        <v/>
      </c>
      <c r="BG30" s="244" t="str">
        <f>IF(AK23="CO 3",(B44*M44+B45*M45+B46*M46+B47*M47)*100/(4*M48),"")</f>
        <v/>
      </c>
      <c r="BH30" s="244" t="str">
        <f>IF(AK24="CO 3",(B44*N44+B45*N45+B46*N46+B47*N47)*100/(4*N48),"")</f>
        <v/>
      </c>
      <c r="BI30" s="244" t="str">
        <f>IF(AK25="CO 3",($B$44*O44+$B$45*O45+$B$46*O46+$B$47*O47)*100/(4*O48),"")</f>
        <v/>
      </c>
      <c r="BJ30" s="244" t="str">
        <f>IF(AK26="CO 3",($B$44*P44+$B$45*P45+$B$46*P46+$B$47*P47)*100/(4*P48),"")</f>
        <v/>
      </c>
      <c r="BK30" s="244" t="str">
        <f>IF(AK27="CO 3",($B$44*Q44+$B$45*Q45+$B$46*Q46+$B$47*Q47)*100/(4*Q48),"")</f>
        <v/>
      </c>
      <c r="BL30" s="244" t="str">
        <f>IF(AK28="CO 3",($B$44*R44+$B$45*R45+$B$46*R46+$B$47*R47)*100/(4*R48),"")</f>
        <v/>
      </c>
      <c r="BM30" s="244" t="str">
        <f>IF(AK29="CO 3",($B$44*S44+$B$45*S45+$B$46*S46+$B$47*S47)*100/(4*S48),"")</f>
        <v/>
      </c>
      <c r="BN30" s="244" t="str">
        <f>IF(AK30="CO 3",($B$44*T44+$B$45*T45+$B$46*T46+$B$47*T47)*100/(4*T48),"")</f>
        <v/>
      </c>
      <c r="BO30" s="244" t="str">
        <f>IF(AK31="CO 3",($B$44*U44+$B$45*U45+$B$46*U46+$B$47*U47)*100/(4*U48),"")</f>
        <v/>
      </c>
      <c r="BP30" s="244" t="str">
        <f>IF(AK32="CO 3",($B$44*V44+$B$45*V45+$B$46*V46+$B$47*V47)*100/(4*V48),"")</f>
        <v/>
      </c>
      <c r="BQ30" s="244" t="str">
        <f>IF(AK33="CO 3",($B$44*W44+$B$45*W45+$B$46*W46+$B$47*W47)*100/(4*W48),"")</f>
        <v/>
      </c>
    </row>
    <row r="31">
      <c r="A31" s="162">
        <v>14.0</v>
      </c>
      <c r="B31" s="262"/>
      <c r="C31" s="263"/>
      <c r="D31" s="244"/>
      <c r="E31" s="244"/>
      <c r="F31" s="244"/>
      <c r="G31" s="244"/>
      <c r="H31" s="244"/>
      <c r="I31" s="244"/>
      <c r="J31" s="244"/>
      <c r="K31" s="244"/>
      <c r="L31" s="269"/>
      <c r="M31" s="266"/>
      <c r="N31" s="266"/>
      <c r="O31" s="266"/>
      <c r="P31" s="266"/>
      <c r="Q31" s="266"/>
      <c r="R31" s="266"/>
      <c r="S31" s="266"/>
      <c r="T31" s="267"/>
      <c r="U31" s="267"/>
      <c r="V31" s="267"/>
      <c r="W31" s="267"/>
      <c r="X31" s="166" t="str">
        <f t="shared" si="8"/>
        <v/>
      </c>
      <c r="Y31" s="261"/>
      <c r="Z31" s="168"/>
      <c r="AA31" s="168"/>
      <c r="AB31" s="168" t="str">
        <f>IFERROR(__xludf.DUMMYFUNCTION("SPLIT(AS3,""_"")"),"#VALUE!")</f>
        <v>#VALUE!</v>
      </c>
      <c r="AC31" s="168"/>
      <c r="AD31" s="168" t="str">
        <f>IFERROR(__xludf.DUMMYFUNCTION("SPLIT(AS4,""_"")"),"#VALUE!")</f>
        <v>#VALUE!</v>
      </c>
      <c r="AE31" s="171"/>
      <c r="AF31" t="str">
        <f>IFERROR(__xludf.DUMMYFUNCTION("SPLIT(AS5,""_"")"),"#VALUE!")</f>
        <v>#VALUE!</v>
      </c>
      <c r="AH31" t="str">
        <f>IFERROR(__xludf.DUMMYFUNCTION("SPLIT(AS6,""_"")"),"#VALUE!")</f>
        <v>#VALUE!</v>
      </c>
      <c r="AJ31" t="str">
        <f>IFERROR(__xludf.DUMMYFUNCTION("SPLIT(AS7,""_"")"),"#VALUE!")</f>
        <v>#VALUE!</v>
      </c>
      <c r="AL31" t="str">
        <f>IFERROR(__xludf.DUMMYFUNCTION("SPLIT(AS8,""_"")"),"#VALUE!")</f>
        <v>#VALUE!</v>
      </c>
      <c r="AX31" s="239" t="str">
        <f>IF(AM9="CO 3",(B44*D44+B45*D45+B46*D46+B47*D47)*100/(4*D48),"")</f>
        <v/>
      </c>
      <c r="AY31" s="239" t="str">
        <f>IF(AM15="CO 3",(B44*E44+B45*E45+B46*E46+B47*E47)*100/(4*E48),"")</f>
        <v/>
      </c>
      <c r="AZ31" s="239" t="str">
        <f>IF(AM16="CO 3",(B44*F44+B45*F45+B46*F46+B47*F47)*100/(4*F48),"")</f>
        <v/>
      </c>
      <c r="BA31" s="239" t="str">
        <f>IF(AM17="CO 3",(B44*G44+B45*G45+B46*G46+B47*G47)*100/(4*G48),"")</f>
        <v/>
      </c>
      <c r="BB31" s="239" t="str">
        <f>IF(AM18="CO 3",(B44*H44+B45*H45+B46*H46+B47*H47)*100/(4*H48),"")</f>
        <v/>
      </c>
      <c r="BC31" s="239" t="str">
        <f>IF(AM19="CO 3",(B44*I44+B45*I45+B46*I46+B47*I47)*100/(4*I48),"")</f>
        <v/>
      </c>
      <c r="BD31" s="239" t="str">
        <f>IF(AM20="CO 3",(B44*J44+B45*J45+B46*J46+B47*J47)*100/(4*J48),"")</f>
        <v/>
      </c>
      <c r="BE31" s="239" t="str">
        <f>IF(AM21="CO 3",(B44*K44+B45*K45+B46*K46+B47*K47)*100/(4*K48),"")</f>
        <v/>
      </c>
      <c r="BF31" s="239" t="str">
        <f>IF(AM22="CO 3",(B44*L44+B45*L45+B46*L46+B47*L47)*100/(4*L48),"")</f>
        <v/>
      </c>
      <c r="BG31" s="239" t="str">
        <f>IF(AM23="CO 3",(B44*M44+B45*M45+B46*M46+B47*M47)*100/(4*M48),"")</f>
        <v/>
      </c>
      <c r="BH31" s="239" t="str">
        <f>IF(AM24="CO 3",(B44*N44+B45*N45+B46*N46+B47*N47)*100/(4*N48),"")</f>
        <v/>
      </c>
      <c r="BI31" s="239" t="str">
        <f>IF(AM25="CO 3",($B$44*O44+$B$45*O45+$B$46*O46+$B$47*O47)*100/(4*O48),"")</f>
        <v/>
      </c>
      <c r="BJ31" s="239" t="str">
        <f>IF(AM26="CO 3",($B$44*P44+$B$45*P45+$B$46*P46+$B$47*P47)*100/(4*P48),"")</f>
        <v/>
      </c>
      <c r="BK31" s="239" t="str">
        <f>IF(AM27="CO 3",($B$44*Q44+$B$45*Q45+$B$46*Q46+$B$47*Q47)*100/(4*Q48),"")</f>
        <v/>
      </c>
      <c r="BL31" s="239" t="str">
        <f>IF(AM28="CO 3",($B$44*R44+$B$45*R45+$B$46*R46+$B$47*R47)*100/(4*R48),"")</f>
        <v/>
      </c>
      <c r="BM31" s="239" t="str">
        <f>IF(AM29="CO 3",($B$44*S44+$B$45*S45+$B$46*S46+$B$47*S47)*100/(4*S48),"")</f>
        <v/>
      </c>
      <c r="BN31" s="239" t="str">
        <f>IF(AM30="CO 3",($B$44*T44+$B$45*T45+$B$46*T46+$B$47*T47)*100/(4*T48),"")</f>
        <v/>
      </c>
      <c r="BO31" s="239" t="str">
        <f>IF(AM31="CO 3",($B$44*U44+$B$45*U45+$B$46*U46+$B$47*U47)*100/(4*U48),"")</f>
        <v/>
      </c>
      <c r="BP31" s="239" t="str">
        <f>IF(AM32="CO 3",($B$44*V44+$B$45*V45+$B$46*V46+$B$47*V47)*100/(4*V48),"")</f>
        <v/>
      </c>
      <c r="BQ31" s="239" t="str">
        <f>IF(AM33="CO 3",($B$44*W44+$B$45*W45+$B$46*W46+$B$47*W47)*100/(4*W48),"")</f>
        <v/>
      </c>
    </row>
    <row r="32">
      <c r="A32" s="162">
        <v>15.0</v>
      </c>
      <c r="B32" s="262"/>
      <c r="C32" s="263"/>
      <c r="D32" s="244"/>
      <c r="E32" s="244"/>
      <c r="F32" s="244"/>
      <c r="G32" s="244"/>
      <c r="H32" s="244"/>
      <c r="I32" s="244"/>
      <c r="J32" s="244"/>
      <c r="K32" s="244"/>
      <c r="L32" s="269"/>
      <c r="M32" s="266"/>
      <c r="N32" s="266"/>
      <c r="O32" s="266"/>
      <c r="P32" s="266"/>
      <c r="Q32" s="266"/>
      <c r="R32" s="266"/>
      <c r="S32" s="266"/>
      <c r="T32" s="267"/>
      <c r="U32" s="267"/>
      <c r="V32" s="267"/>
      <c r="W32" s="267"/>
      <c r="X32" s="166" t="str">
        <f t="shared" si="8"/>
        <v/>
      </c>
      <c r="Y32" s="261"/>
      <c r="Z32" s="168"/>
      <c r="AA32" s="168"/>
      <c r="AB32" s="168" t="str">
        <f>IFERROR(__xludf.DUMMYFUNCTION("SPLIT(AT3,""_"")"),"#VALUE!")</f>
        <v>#VALUE!</v>
      </c>
      <c r="AC32" s="168"/>
      <c r="AD32" s="168" t="str">
        <f>IFERROR(__xludf.DUMMYFUNCTION("SPLIT(AT4,""_"")"),"#VALUE!")</f>
        <v>#VALUE!</v>
      </c>
      <c r="AE32" s="171"/>
      <c r="AF32" t="str">
        <f>IFERROR(__xludf.DUMMYFUNCTION("SPLIT(AT5,""_"")"),"#VALUE!")</f>
        <v>#VALUE!</v>
      </c>
      <c r="AH32" t="str">
        <f>IFERROR(__xludf.DUMMYFUNCTION("SPLIT(AT6,""_"")"),"#VALUE!")</f>
        <v>#VALUE!</v>
      </c>
      <c r="AJ32" t="str">
        <f>IFERROR(__xludf.DUMMYFUNCTION("SPLIT(AT7,""_"")"),"#VALUE!")</f>
        <v>#VALUE!</v>
      </c>
      <c r="AL32" t="str">
        <f>IFERROR(__xludf.DUMMYFUNCTION("SPLIT(AT8,""_"")"),"#VALUE!")</f>
        <v>#VALUE!</v>
      </c>
      <c r="AX32" s="245" t="str">
        <f t="shared" ref="AX32:BQ32" si="10">IF(COUNTBLANK(AX26:AX31)=6,"",AVERAGE(AX26:AX31))</f>
        <v/>
      </c>
      <c r="AY32" s="245" t="str">
        <f t="shared" si="10"/>
        <v/>
      </c>
      <c r="AZ32" s="245" t="str">
        <f t="shared" si="10"/>
        <v/>
      </c>
      <c r="BA32" s="245" t="str">
        <f t="shared" si="10"/>
        <v/>
      </c>
      <c r="BB32" s="245" t="str">
        <f t="shared" si="10"/>
        <v/>
      </c>
      <c r="BC32" s="245" t="str">
        <f t="shared" si="10"/>
        <v/>
      </c>
      <c r="BD32" s="245" t="str">
        <f t="shared" si="10"/>
        <v/>
      </c>
      <c r="BE32" s="245" t="str">
        <f t="shared" si="10"/>
        <v/>
      </c>
      <c r="BF32" s="245" t="str">
        <f t="shared" si="10"/>
        <v/>
      </c>
      <c r="BG32" s="245" t="str">
        <f t="shared" si="10"/>
        <v/>
      </c>
      <c r="BH32" s="245" t="str">
        <f t="shared" si="10"/>
        <v/>
      </c>
      <c r="BI32" s="245" t="str">
        <f t="shared" si="10"/>
        <v/>
      </c>
      <c r="BJ32" s="245" t="str">
        <f t="shared" si="10"/>
        <v/>
      </c>
      <c r="BK32" s="245" t="str">
        <f t="shared" si="10"/>
        <v/>
      </c>
      <c r="BL32" s="245" t="str">
        <f t="shared" si="10"/>
        <v/>
      </c>
      <c r="BM32" s="245" t="str">
        <f t="shared" si="10"/>
        <v/>
      </c>
      <c r="BN32" s="245" t="str">
        <f t="shared" si="10"/>
        <v/>
      </c>
      <c r="BO32" s="245" t="str">
        <f t="shared" si="10"/>
        <v/>
      </c>
      <c r="BP32" s="245" t="str">
        <f t="shared" si="10"/>
        <v/>
      </c>
      <c r="BQ32" s="245" t="str">
        <f t="shared" si="10"/>
        <v/>
      </c>
    </row>
    <row r="33">
      <c r="A33" s="162">
        <v>16.0</v>
      </c>
      <c r="B33" s="262"/>
      <c r="C33" s="263"/>
      <c r="D33" s="244"/>
      <c r="E33" s="244"/>
      <c r="F33" s="244"/>
      <c r="G33" s="244"/>
      <c r="H33" s="244"/>
      <c r="I33" s="244"/>
      <c r="J33" s="244"/>
      <c r="K33" s="244"/>
      <c r="L33" s="269"/>
      <c r="M33" s="266"/>
      <c r="N33" s="266"/>
      <c r="O33" s="266"/>
      <c r="P33" s="266"/>
      <c r="Q33" s="266"/>
      <c r="R33" s="266"/>
      <c r="S33" s="266"/>
      <c r="T33" s="267"/>
      <c r="U33" s="267"/>
      <c r="V33" s="267"/>
      <c r="W33" s="267"/>
      <c r="X33" s="166" t="str">
        <f t="shared" si="8"/>
        <v/>
      </c>
      <c r="Y33" s="261"/>
      <c r="Z33" s="168"/>
      <c r="AA33" s="168"/>
      <c r="AB33" s="168" t="str">
        <f>IFERROR(__xludf.DUMMYFUNCTION("SPLIT(AU3,""_"")"),"#VALUE!")</f>
        <v>#VALUE!</v>
      </c>
      <c r="AC33" s="168"/>
      <c r="AD33" s="168" t="str">
        <f>IFERROR(__xludf.DUMMYFUNCTION("SPLIT(AU4,""_"")"),"#VALUE!")</f>
        <v>#VALUE!</v>
      </c>
      <c r="AE33" s="171"/>
      <c r="AF33" t="str">
        <f>IFERROR(__xludf.DUMMYFUNCTION("SPLIT(AU5,""_"")"),"#VALUE!")</f>
        <v>#VALUE!</v>
      </c>
      <c r="AH33" t="str">
        <f>IFERROR(__xludf.DUMMYFUNCTION("SPLIT(AU6,""_"")"),"#VALUE!")</f>
        <v>#VALUE!</v>
      </c>
      <c r="AJ33" t="str">
        <f>IFERROR(__xludf.DUMMYFUNCTION("SPLIT(AU7,""_"")"),"#VALUE!")</f>
        <v>#VALUE!</v>
      </c>
      <c r="AL33" t="str">
        <f>IFERROR(__xludf.DUMMYFUNCTION("SPLIT(AU8,""_"")"),"#VALUE!")</f>
        <v>#VALUE!</v>
      </c>
      <c r="AX33" s="271"/>
      <c r="AY33" s="271"/>
      <c r="AZ33" s="271"/>
      <c r="BA33" s="271"/>
      <c r="BB33" s="271"/>
      <c r="BC33" s="271"/>
      <c r="BD33" s="271"/>
      <c r="BE33" s="271"/>
      <c r="BF33" s="271"/>
      <c r="BG33" s="271"/>
      <c r="BH33" s="271"/>
      <c r="BI33" s="271"/>
      <c r="BJ33" s="271"/>
      <c r="BK33" s="268"/>
      <c r="BL33" s="268"/>
      <c r="BM33" s="268"/>
      <c r="BN33" s="268"/>
      <c r="BO33" s="268"/>
      <c r="BP33" s="268"/>
      <c r="BQ33" s="268"/>
    </row>
    <row r="34">
      <c r="A34" s="162">
        <v>17.0</v>
      </c>
      <c r="B34" s="262"/>
      <c r="C34" s="263"/>
      <c r="D34" s="244"/>
      <c r="E34" s="244"/>
      <c r="F34" s="244"/>
      <c r="G34" s="244"/>
      <c r="H34" s="244"/>
      <c r="I34" s="244"/>
      <c r="J34" s="244"/>
      <c r="K34" s="244"/>
      <c r="L34" s="264"/>
      <c r="M34" s="266"/>
      <c r="N34" s="266"/>
      <c r="O34" s="266"/>
      <c r="P34" s="266"/>
      <c r="Q34" s="266"/>
      <c r="R34" s="266"/>
      <c r="S34" s="266"/>
      <c r="T34" s="267"/>
      <c r="U34" s="267"/>
      <c r="V34" s="267"/>
      <c r="W34" s="267"/>
      <c r="X34" s="166" t="str">
        <f t="shared" si="8"/>
        <v/>
      </c>
      <c r="Y34" s="261"/>
      <c r="Z34" s="168"/>
      <c r="AA34" s="168"/>
      <c r="AB34" s="168"/>
      <c r="AC34" s="168"/>
      <c r="AD34" s="168"/>
      <c r="AE34" s="171"/>
      <c r="AX34" s="272"/>
      <c r="AY34" s="272"/>
      <c r="AZ34" s="272"/>
      <c r="BA34" s="272"/>
      <c r="BB34" s="272"/>
      <c r="BC34" s="272"/>
      <c r="BD34" s="272"/>
      <c r="BE34" s="272"/>
      <c r="BF34" s="272"/>
      <c r="BG34" s="272"/>
      <c r="BH34" s="272"/>
      <c r="BI34" s="272"/>
      <c r="BJ34" s="272"/>
      <c r="BK34" s="272"/>
      <c r="BL34" s="272"/>
      <c r="BM34" s="272"/>
      <c r="BN34" s="272"/>
      <c r="BO34" s="272"/>
      <c r="BP34" s="272"/>
      <c r="BQ34" s="272"/>
    </row>
    <row r="35">
      <c r="A35" s="162">
        <v>18.0</v>
      </c>
      <c r="B35" s="262"/>
      <c r="C35" s="263"/>
      <c r="D35" s="244"/>
      <c r="E35" s="244"/>
      <c r="F35" s="244"/>
      <c r="G35" s="244"/>
      <c r="H35" s="244"/>
      <c r="I35" s="244"/>
      <c r="J35" s="244"/>
      <c r="K35" s="244"/>
      <c r="L35" s="264"/>
      <c r="M35" s="266"/>
      <c r="N35" s="266"/>
      <c r="O35" s="266"/>
      <c r="P35" s="266"/>
      <c r="Q35" s="266"/>
      <c r="R35" s="266"/>
      <c r="S35" s="266"/>
      <c r="T35" s="267"/>
      <c r="U35" s="267"/>
      <c r="V35" s="267"/>
      <c r="W35" s="267"/>
      <c r="X35" s="166" t="str">
        <f t="shared" si="8"/>
        <v/>
      </c>
      <c r="Y35" s="261"/>
      <c r="Z35" s="168"/>
      <c r="AA35" s="168"/>
      <c r="AB35" s="168"/>
      <c r="AC35" s="168"/>
      <c r="AD35" s="168"/>
      <c r="AE35" s="171"/>
      <c r="AX35" s="237" t="s">
        <v>146</v>
      </c>
      <c r="AY35" s="3"/>
      <c r="AZ35" s="3"/>
      <c r="BA35" s="3"/>
      <c r="BB35" s="3"/>
      <c r="BC35" s="3"/>
      <c r="BD35" s="3"/>
      <c r="BE35" s="3"/>
      <c r="BF35" s="3"/>
      <c r="BG35" s="3"/>
      <c r="BH35" s="3"/>
      <c r="BI35" s="3"/>
      <c r="BJ35" s="3"/>
      <c r="BK35" s="3"/>
      <c r="BL35" s="3"/>
      <c r="BM35" s="3"/>
      <c r="BN35" s="3"/>
      <c r="BO35" s="3"/>
      <c r="BP35" s="3"/>
      <c r="BQ35" s="4"/>
    </row>
    <row r="36">
      <c r="A36" s="162">
        <v>19.0</v>
      </c>
      <c r="B36" s="185"/>
      <c r="C36" s="185"/>
      <c r="D36" s="273"/>
      <c r="E36" s="274"/>
      <c r="F36" s="274"/>
      <c r="G36" s="274"/>
      <c r="H36" s="274"/>
      <c r="I36" s="213"/>
      <c r="J36" s="213"/>
      <c r="K36" s="213"/>
      <c r="L36" s="213"/>
      <c r="M36" s="213"/>
      <c r="N36" s="213"/>
      <c r="O36" s="213"/>
      <c r="P36" s="213"/>
      <c r="Q36" s="213"/>
      <c r="R36" s="213"/>
      <c r="S36" s="213"/>
      <c r="T36" s="213"/>
      <c r="U36" s="213"/>
      <c r="V36" s="213"/>
      <c r="W36" s="213"/>
      <c r="X36" s="166" t="str">
        <f t="shared" si="8"/>
        <v/>
      </c>
      <c r="Y36" s="261" t="str">
        <f t="shared" ref="Y36:Y42" si="11">if(countblank(D36:W36)=20,"",ROUND(AVERAGE(D36:W36),0))</f>
        <v/>
      </c>
      <c r="Z36" s="168"/>
      <c r="AA36" s="168"/>
      <c r="AB36" s="168"/>
      <c r="AC36" s="168"/>
      <c r="AD36" s="168"/>
      <c r="AE36" s="171"/>
      <c r="AX36" s="238" t="s">
        <v>192</v>
      </c>
      <c r="AY36" s="238" t="s">
        <v>193</v>
      </c>
      <c r="AZ36" s="238" t="s">
        <v>194</v>
      </c>
      <c r="BA36" s="238" t="s">
        <v>195</v>
      </c>
      <c r="BB36" s="238" t="s">
        <v>196</v>
      </c>
      <c r="BC36" s="238" t="s">
        <v>236</v>
      </c>
      <c r="BD36" s="238" t="s">
        <v>237</v>
      </c>
      <c r="BE36" s="238" t="s">
        <v>238</v>
      </c>
      <c r="BF36" s="238" t="s">
        <v>239</v>
      </c>
      <c r="BG36" s="238" t="s">
        <v>240</v>
      </c>
      <c r="BH36" s="238" t="s">
        <v>241</v>
      </c>
      <c r="BI36" s="238" t="s">
        <v>242</v>
      </c>
      <c r="BJ36" s="238" t="s">
        <v>243</v>
      </c>
      <c r="BK36" s="238" t="s">
        <v>244</v>
      </c>
      <c r="BL36" s="238" t="s">
        <v>245</v>
      </c>
      <c r="BM36" s="238" t="s">
        <v>246</v>
      </c>
      <c r="BN36" s="238" t="s">
        <v>247</v>
      </c>
      <c r="BO36" s="238" t="s">
        <v>248</v>
      </c>
      <c r="BP36" s="238" t="s">
        <v>249</v>
      </c>
      <c r="BQ36" s="238" t="s">
        <v>250</v>
      </c>
    </row>
    <row r="37">
      <c r="A37" s="162">
        <v>20.0</v>
      </c>
      <c r="B37" s="185"/>
      <c r="C37" s="185"/>
      <c r="D37" s="273"/>
      <c r="E37" s="274"/>
      <c r="F37" s="274"/>
      <c r="G37" s="274"/>
      <c r="H37" s="274"/>
      <c r="I37" s="213"/>
      <c r="J37" s="213"/>
      <c r="K37" s="213"/>
      <c r="L37" s="213"/>
      <c r="M37" s="213"/>
      <c r="N37" s="213"/>
      <c r="O37" s="213"/>
      <c r="P37" s="213"/>
      <c r="Q37" s="213"/>
      <c r="R37" s="213"/>
      <c r="S37" s="213"/>
      <c r="T37" s="213"/>
      <c r="U37" s="213"/>
      <c r="V37" s="213"/>
      <c r="W37" s="213"/>
      <c r="X37" s="166" t="str">
        <f t="shared" si="8"/>
        <v/>
      </c>
      <c r="Y37" s="261" t="str">
        <f t="shared" si="11"/>
        <v/>
      </c>
      <c r="Z37" s="168"/>
      <c r="AA37" s="168"/>
      <c r="AB37" s="168"/>
      <c r="AC37" s="168"/>
      <c r="AD37" s="168"/>
      <c r="AE37" s="171"/>
      <c r="AX37" s="239" t="str">
        <f>IF(AC9="CO 4",(B44*D44+B45*D45+B46*D46+B47*D47)*100/(4*D48),"")</f>
        <v/>
      </c>
      <c r="AY37" s="240" t="str">
        <f>IF(AC15="CO 4",(B44*E44+B45*E45+B46*E46+B47*E47)*100/(4*E48),"")</f>
        <v/>
      </c>
      <c r="AZ37" s="240" t="str">
        <f>IF(AC16="CO 4",(B44*F44+B45*F45+B46*F46+B47*F47)*100/(4*F48),"")</f>
        <v/>
      </c>
      <c r="BA37" s="240" t="str">
        <f>IF(AC17="CO 4",(B44*G44+B45*G45+B46*G46+B47*G47)*100/(4*G48),"")</f>
        <v/>
      </c>
      <c r="BB37" s="240" t="str">
        <f>IF(AC18="CO 4",(B44*H44+B45*H45+B46*H46+B47*H47)*100/(4*H48),"")</f>
        <v/>
      </c>
      <c r="BC37" s="240" t="str">
        <f>IF(AC19="CO 4",(B44*I44+B45*I45+B46*I46+B47*I47)*100/(4*I48),"")</f>
        <v/>
      </c>
      <c r="BD37" s="240" t="str">
        <f>IF(AC20="CO 4",(B44*J44+B45*J45+B46*J46+B47*J47)*100/(4*J48),"")</f>
        <v/>
      </c>
      <c r="BE37" s="240" t="str">
        <f>IF(AC21="CO 4",(B44*K44+B45*K45+B46*K46+B47*K47)*100/(4*K48),"")</f>
        <v/>
      </c>
      <c r="BF37" s="240" t="str">
        <f>IF(AC22="CO 4",(B44*L44+B45*L45+B46*L46+B47*L47)*100/(4*L48),"")</f>
        <v/>
      </c>
      <c r="BG37" s="240" t="str">
        <f>IF(AC23="CO 4",(B44*M44+B45*M45+B46*M46+B47*M47)*100/(4*M48),"")</f>
        <v/>
      </c>
      <c r="BH37" s="240" t="str">
        <f>IF(AC24="CO 4",(B44*N44+B45*N45+B46*N46+B47*N47)*100/(4*N48),"")</f>
        <v/>
      </c>
      <c r="BI37" s="240" t="str">
        <f>IF(AC25="CO 4",($B$44*O44+$B$45*O45+$B$46*O46+$B$47*O47)*100/(4*O48),"")</f>
        <v/>
      </c>
      <c r="BJ37" s="240" t="str">
        <f>IF(AC26="CO 4",($B$44*P44+$B$45*P45+$B$46*P46+$B$47*P47)*100/(4*P48),"")</f>
        <v/>
      </c>
      <c r="BK37" s="240" t="str">
        <f>IF(AC27="CO 4",($B$44*Q44+$B$45*Q45+$B$46*Q46+$B$47*Q47)*100/(4*Q48),"")</f>
        <v/>
      </c>
      <c r="BL37" s="240" t="str">
        <f>IF(AC28="CO 4",($B$44*R44+$B$45*R45+$B$46*R46+$B$47*R47)*100/(4*R48),"")</f>
        <v/>
      </c>
      <c r="BM37" s="240" t="str">
        <f>IF(AC29="CO 4",($B$44*S44+$B$45*S45+$B$46*S46+$B$47*S47)*100/(4*S48),"")</f>
        <v/>
      </c>
      <c r="BN37" s="240" t="str">
        <f>IF(AC30="CO 4",($B$44*T44+$B$45*T45+$B$46*T46+$B$47*T47)*100/(4*T48),"")</f>
        <v/>
      </c>
      <c r="BO37" s="240" t="str">
        <f>IF(AC31="CO 4",($B$44*U44+$B$45*U45+$B$46*U46+$B$47*U47)*100/(4*U48),"")</f>
        <v/>
      </c>
      <c r="BP37" s="240" t="str">
        <f>IF(AC32="CO 4",($B$44*V44+$B$45*V45+$B$46*V46+$B$47*V47)*100/(4*V48),"")</f>
        <v/>
      </c>
      <c r="BQ37" s="240" t="str">
        <f>IF(AC33="CO 4",($B$44*W44+$B$45*W45+$B$46*W46+$B$47*W47)*100/(4*W48),"")</f>
        <v/>
      </c>
    </row>
    <row r="38">
      <c r="A38" s="162">
        <v>21.0</v>
      </c>
      <c r="B38" s="185"/>
      <c r="C38" s="185"/>
      <c r="D38" s="273"/>
      <c r="E38" s="274"/>
      <c r="F38" s="274"/>
      <c r="G38" s="274"/>
      <c r="H38" s="274"/>
      <c r="I38" s="213"/>
      <c r="J38" s="213"/>
      <c r="K38" s="213"/>
      <c r="L38" s="213"/>
      <c r="M38" s="213"/>
      <c r="N38" s="213"/>
      <c r="O38" s="213"/>
      <c r="P38" s="213"/>
      <c r="Q38" s="213"/>
      <c r="R38" s="213"/>
      <c r="S38" s="213"/>
      <c r="T38" s="213"/>
      <c r="U38" s="213"/>
      <c r="V38" s="213"/>
      <c r="W38" s="213"/>
      <c r="X38" s="166" t="str">
        <f t="shared" si="8"/>
        <v/>
      </c>
      <c r="Y38" s="261" t="str">
        <f t="shared" si="11"/>
        <v/>
      </c>
      <c r="Z38" s="168"/>
      <c r="AA38" s="168"/>
      <c r="AB38" s="168"/>
      <c r="AC38" s="168"/>
      <c r="AD38" s="168"/>
      <c r="AE38" s="171"/>
      <c r="AX38" s="240" t="str">
        <f>IF(AE9="CO 4",(B44*D44+B45*D45+B46*D46+B47*D47)*100/(4*D48),"")</f>
        <v/>
      </c>
      <c r="AY38" s="240" t="str">
        <f>IF(AE15="CO 4",(B44*E44+B45*E45+B46*E46+B47*E47)*100/(4*E48),"")</f>
        <v/>
      </c>
      <c r="AZ38" s="240" t="str">
        <f>IF(AE16="CO 4",(B44*F44+B45*F45+B46*F46+B47*F47)*100/(4*F48),"")</f>
        <v/>
      </c>
      <c r="BA38" s="240" t="str">
        <f>IF(AE17="CO 4",(B44*G44+B45*G45+B46*G46+B47*G47)*100/(4*G48),"")</f>
        <v/>
      </c>
      <c r="BB38" s="240" t="str">
        <f>IF(AE18="CO 4",(B44*H44+B45*H45+B46*H46+B47*H47)*100/(4*H48),"")</f>
        <v/>
      </c>
      <c r="BC38" s="240" t="str">
        <f>IF(AE19="CO 4",(B44*I44+B45*I45+B46*I46+B47*I47)*100/(4*I48),"")</f>
        <v/>
      </c>
      <c r="BD38" s="240" t="str">
        <f>IF(AE20="CO 4",(B44*J44+B45*J45+B46*J46+B47*J47)*100/(4*J48),"")</f>
        <v/>
      </c>
      <c r="BE38" s="240" t="str">
        <f>IF(AE21="CO 4",(B44*K44+B45*K45+B46*K46+B47*K47)*100/(4*K48),"")</f>
        <v/>
      </c>
      <c r="BF38" s="240" t="str">
        <f>IF(AE22="CO 4",(B44*L44+B45*L45+B46*L46+B47*L47)*100/(4*L48),"")</f>
        <v/>
      </c>
      <c r="BG38" s="240" t="str">
        <f>IF(AE23="CO 4",(B44*M44+B45*M45+B46*M46+B47*M47)*100/(4*M48),"")</f>
        <v/>
      </c>
      <c r="BH38" s="240" t="str">
        <f>IF(AE24="CO 4",(B44*N44+B45*N45+B46*N46+B47*N47)*100/(4*N48),"")</f>
        <v/>
      </c>
      <c r="BI38" s="240" t="str">
        <f>IF(AE25="CO 4",($B$44*O44+$B$45*O45+$B$46*O46+$B$47*O47)*100/(4*O48),"")</f>
        <v/>
      </c>
      <c r="BJ38" s="240" t="str">
        <f>IF(AE26="CO 4",($B$44*P44+$B$45*P45+$B$46*P46+$B$47*P47)*100/(4*P48),"")</f>
        <v/>
      </c>
      <c r="BK38" s="149" t="str">
        <f>IF(AE27="CO 4",($B$44*Q44+$B$45*Q45+$B$46*Q46+$B$47*Q47)*100/(4*Q48),"")</f>
        <v/>
      </c>
      <c r="BL38" s="149" t="str">
        <f>IF(AE28="CO 4",($B$44*R44+$B$45*R45+$B$46*R46+$B$47*R47)*100/(4*R48),"")</f>
        <v/>
      </c>
      <c r="BM38" s="149" t="str">
        <f>IF(AE29="CO 4",($B$44*S44+$B$45*S45+$B$46*S46+$B$47*S47)*100/(4*S48),"")</f>
        <v/>
      </c>
      <c r="BN38" s="149" t="str">
        <f>IF(AE30="CO 4",($B$44*T44+$B$45*T45+$B$46*T46+$B$47*T47)*100/(4*T48),"")</f>
        <v/>
      </c>
      <c r="BO38" s="149" t="str">
        <f>IF(AE31="CO 4",($B$44*U44+$B$45*U45+$B$46*U46+$B$47*U47)*100/(4*U48),"")</f>
        <v/>
      </c>
      <c r="BP38" s="149" t="str">
        <f>IF(AE32="CO 4",($B$44*V44+$B$45*V45+$B$46*V46+$B$47*V47)*100/(4*V48),"")</f>
        <v/>
      </c>
      <c r="BQ38" s="149" t="str">
        <f>IF(AE33="CO 4",($B$44*W44+$B$45*W45+$B$46*W46+$B$47*W47)*100/(4*W48),"")</f>
        <v/>
      </c>
    </row>
    <row r="39">
      <c r="A39" s="162">
        <v>22.0</v>
      </c>
      <c r="B39" s="185"/>
      <c r="C39" s="185"/>
      <c r="D39" s="273"/>
      <c r="E39" s="274"/>
      <c r="F39" s="274"/>
      <c r="G39" s="274"/>
      <c r="H39" s="274"/>
      <c r="I39" s="213"/>
      <c r="J39" s="213"/>
      <c r="K39" s="213"/>
      <c r="L39" s="213"/>
      <c r="M39" s="213"/>
      <c r="N39" s="213"/>
      <c r="O39" s="213"/>
      <c r="P39" s="213"/>
      <c r="Q39" s="213"/>
      <c r="R39" s="213"/>
      <c r="S39" s="213"/>
      <c r="T39" s="213"/>
      <c r="U39" s="213"/>
      <c r="V39" s="213"/>
      <c r="W39" s="213"/>
      <c r="X39" s="166" t="str">
        <f t="shared" si="8"/>
        <v/>
      </c>
      <c r="Y39" s="261" t="str">
        <f t="shared" si="11"/>
        <v/>
      </c>
      <c r="Z39" s="168"/>
      <c r="AA39" s="168"/>
      <c r="AB39" s="168"/>
      <c r="AC39" s="168"/>
      <c r="AD39" s="168"/>
      <c r="AE39" s="171"/>
      <c r="AX39" s="242" t="str">
        <f>IF(AG9="CO 4",(B44*D44+B45*D45+B46*D46+B47*D47)*100/(4*D48),"")</f>
        <v/>
      </c>
      <c r="AY39" s="242" t="str">
        <f>IF(AG15="CO 4",(B44*E44+B45*E45+B46*E46+B47*E47)*100/(4*E48),"")</f>
        <v/>
      </c>
      <c r="AZ39" s="242" t="str">
        <f>IF(AG16="CO 4",(B44*F44+B45*F45+B46*F46+B47*F47)*100/(4*F48),"")</f>
        <v/>
      </c>
      <c r="BA39" s="242" t="str">
        <f>IF(AG17="CO 4",(B44*G44+B45*G45+B46*G46+B47*G47)*100/(4*G48),"")</f>
        <v/>
      </c>
      <c r="BB39" s="242" t="str">
        <f>IF(AG18="CO 4",(B44*H44+B45*H45+B46*H46+B47*H47)*100/(4*H48),"")</f>
        <v/>
      </c>
      <c r="BC39" s="242" t="str">
        <f>IF(AG19="CO 4",(B44*I44+B45*I45+B46*I46+B47*I47)*100/(4*I48),"")</f>
        <v/>
      </c>
      <c r="BD39" s="242" t="str">
        <f>IF(AG20="CO 4",(B44*J44+B45*J45+B46*J46+B47*J47)*100/(4*J48),"")</f>
        <v/>
      </c>
      <c r="BE39" s="242" t="str">
        <f>IF(AG21="CO 4",(B44*K44+B45*K45+B46*K46+B47*K47)*100/(4*K48),"")</f>
        <v/>
      </c>
      <c r="BF39" s="242" t="str">
        <f>IF(AG22="CO 4",(B44*L44+B45*L45+B46*L46+B47*L47)*100/(4*L48),"")</f>
        <v/>
      </c>
      <c r="BG39" s="242" t="str">
        <f>IF(AG23="CO 4",(B44*M44+B45*M45+B46*M46+B47*M47)*100/(4*M48),"")</f>
        <v/>
      </c>
      <c r="BH39" s="242" t="str">
        <f>IF(AG24="CO 4",(B44*N44+B45*N45+B46*N46+B47*N47)*100/(4*N48),"")</f>
        <v/>
      </c>
      <c r="BI39" s="242" t="str">
        <f>IF(AG25="CO 4",($B$44*O44+$B$45*O45+$B$46*O46+$B$47*O47)*100/(4*O48),"")</f>
        <v/>
      </c>
      <c r="BJ39" s="242" t="str">
        <f>IF(AG26="CO 4",($B$44*P44+$B$45*P45+$B$46*P46+$B$47*P47)*100/(4*P48),"")</f>
        <v/>
      </c>
      <c r="BK39" s="242" t="str">
        <f>IF(AG27="CO 4",($B$44*Q44+$B$45*Q45+$B$46*Q46+$B$47*Q47)*100/(4*Q48),"")</f>
        <v/>
      </c>
      <c r="BL39" s="242" t="str">
        <f>IF(AG28="CO 4",($B$44*R44+$B$45*R45+$B$46*R46+$B$47*R47)*100/(4*R48),"")</f>
        <v/>
      </c>
      <c r="BM39" s="242" t="str">
        <f>IF(AG29="CO 4",($B$44*S44+$B$45*S45+$B$46*S46+$B$47*S47)*100/(4*S48),"")</f>
        <v/>
      </c>
      <c r="BN39" s="242" t="str">
        <f>IF(AG30="CO 4",($B$44*T44+$B$45*T45+$B$46*T46+$B$47*T47)*100/(4*T48),"")</f>
        <v/>
      </c>
      <c r="BO39" s="242" t="str">
        <f>IF(AG31="CO 4",($B$44*U44+$B$45*U45+$B$46*U46+$B$47*U47)*100/(4*U48),"")</f>
        <v/>
      </c>
      <c r="BP39" s="242" t="str">
        <f>IF(AG32="CO 4",($B$44*V44+$B$45*V45+$B$46*V46+$B$47*V47)*100/(4*V48),"")</f>
        <v/>
      </c>
      <c r="BQ39" s="242" t="str">
        <f>IF(AG33="CO 4",($B$44*W44+$B$45*W45+$B$46*W46+$B$47*W47)*100/(4*W48),"")</f>
        <v/>
      </c>
    </row>
    <row r="40">
      <c r="A40" s="162">
        <v>23.0</v>
      </c>
      <c r="B40" s="185"/>
      <c r="C40" s="185"/>
      <c r="D40" s="273"/>
      <c r="E40" s="274"/>
      <c r="F40" s="274"/>
      <c r="G40" s="274"/>
      <c r="H40" s="274"/>
      <c r="I40" s="213"/>
      <c r="J40" s="213"/>
      <c r="K40" s="213"/>
      <c r="L40" s="213"/>
      <c r="M40" s="213"/>
      <c r="N40" s="213"/>
      <c r="O40" s="213"/>
      <c r="P40" s="213"/>
      <c r="Q40" s="213"/>
      <c r="R40" s="213"/>
      <c r="S40" s="213"/>
      <c r="T40" s="213"/>
      <c r="U40" s="213"/>
      <c r="V40" s="213"/>
      <c r="W40" s="213"/>
      <c r="X40" s="166" t="str">
        <f t="shared" si="8"/>
        <v/>
      </c>
      <c r="Y40" s="261" t="str">
        <f t="shared" si="11"/>
        <v/>
      </c>
      <c r="Z40" s="168"/>
      <c r="AA40" s="168"/>
      <c r="AB40" s="168"/>
      <c r="AC40" s="168"/>
      <c r="AD40" s="168"/>
      <c r="AE40" s="171"/>
      <c r="AX40" s="239" t="str">
        <f>IF(AI9="CO 4",(B44*D44+B45*D45+B46*D46+B47*D47)*100/(4*D48),"")</f>
        <v/>
      </c>
      <c r="AY40" s="239" t="str">
        <f>IF(AI15="CO 4",(B44*E44+B45*E45+B46*E46+B47*E47)*100/(4*E48),"")</f>
        <v/>
      </c>
      <c r="AZ40" s="239" t="str">
        <f>IF(AI16="CO 4",(B44*F44+B45*F45+B46*F46+B47*F47)*100/(4*F48),"")</f>
        <v/>
      </c>
      <c r="BA40" s="239" t="str">
        <f>IF(AI17="CO 4",(B44*G44+B45*G45+B46*G46+B47*G47)*100/(4*G48),"")</f>
        <v/>
      </c>
      <c r="BB40" s="239" t="str">
        <f>IF(AI18="CO 4",(B44*H44+B45*H45+B46*H46+B47*H47)*100/(4*H48),"")</f>
        <v/>
      </c>
      <c r="BC40" s="239" t="str">
        <f>IF(AI19="CO 4",(B44*I44+B45*I45+B46*I46+B47*I47)*100/(4*I48),"")</f>
        <v/>
      </c>
      <c r="BD40" s="239" t="str">
        <f>IF(AI20="CO 4",(B44*J44+B45*J45+B46*J46+B47*J47)*100/(4*J48),"")</f>
        <v/>
      </c>
      <c r="BE40" s="239" t="str">
        <f>IF(AI21="CO 4",(B44*K44+B45*K45+B46*K46+B47*K47)*100/(4*K48),"")</f>
        <v/>
      </c>
      <c r="BF40" s="239" t="str">
        <f>IF(AI22="CO 4",(B44*L44+B45*L45+B46*L46+B47*L47)*100/(4*L48),"")</f>
        <v/>
      </c>
      <c r="BG40" s="239" t="str">
        <f>IF(AI23="CO 4",(B44*M44+B45*M45+B46*M46+B47*M47)*100/(4*M48),"")</f>
        <v/>
      </c>
      <c r="BH40" s="239" t="str">
        <f>IF(AI24="CO 4",(B44*N44+B45*N45+B46*N46+B47*N47)*100/(4*N48),"")</f>
        <v/>
      </c>
      <c r="BI40" s="239" t="str">
        <f>IF(AI25="CO 4",($B$44*O44+$B$45*O45+$B$46*O46+$B$47*O47)*100/(4*O48),"")</f>
        <v/>
      </c>
      <c r="BJ40" s="239" t="str">
        <f>IF(AI26="CO 4",($B$44*P44+$B$45*P45+$B$46*P46+$B$47*P47)*100/(4*P48),"")</f>
        <v/>
      </c>
      <c r="BK40" s="239" t="str">
        <f>IF(AI27="CO 4",($B$44*Q44+$B$45*Q45+$B$46*Q46+$B$47*Q47)*100/(4*Q48),"")</f>
        <v/>
      </c>
      <c r="BL40" s="239" t="str">
        <f>IF(AI28="CO 4",($B$44*R44+$B$45*R45+$B$46*R46+$B$47*R47)*100/(4*R48),"")</f>
        <v/>
      </c>
      <c r="BM40" s="239" t="str">
        <f>IF(AI29="CO 4",($B$44*S44+$B$45*S45+$B$46*S46+$B$47*S47)*100/(4*S48),"")</f>
        <v/>
      </c>
      <c r="BN40" s="239" t="str">
        <f>IF(AI30="CO 4",($B$44*T44+$B$45*T45+$B$46*T46+$B$47*T47)*100/(4*T48),"")</f>
        <v/>
      </c>
      <c r="BO40" s="239" t="str">
        <f>IF(AI31="CO 4",($B$44*U44+$B$45*U45+$B$46*U46+$B$47*U47)*100/(4*U48),"")</f>
        <v/>
      </c>
      <c r="BP40" s="239" t="str">
        <f>IF(AI32="CO 4",($B$44*V44+$B$45*V45+$B$46*V46+$B$47*V47)*100/(4*V48),"")</f>
        <v/>
      </c>
      <c r="BQ40" s="239" t="str">
        <f>IF(AI33="CO 4",($B$44*W44+$B$45*W45+$B$46*W46+$B$47*W47)*100/(4*W48),"")</f>
        <v/>
      </c>
    </row>
    <row r="41">
      <c r="A41" s="162">
        <v>24.0</v>
      </c>
      <c r="B41" s="185"/>
      <c r="C41" s="185"/>
      <c r="D41" s="274"/>
      <c r="E41" s="274"/>
      <c r="F41" s="274"/>
      <c r="G41" s="274"/>
      <c r="H41" s="274"/>
      <c r="I41" s="213"/>
      <c r="J41" s="213"/>
      <c r="K41" s="213"/>
      <c r="L41" s="213"/>
      <c r="M41" s="213"/>
      <c r="N41" s="213"/>
      <c r="O41" s="213"/>
      <c r="P41" s="213"/>
      <c r="Q41" s="213"/>
      <c r="R41" s="213"/>
      <c r="S41" s="213"/>
      <c r="T41" s="213"/>
      <c r="U41" s="213"/>
      <c r="V41" s="213"/>
      <c r="W41" s="213"/>
      <c r="X41" s="166" t="str">
        <f t="shared" si="8"/>
        <v/>
      </c>
      <c r="Y41" s="261" t="str">
        <f t="shared" si="11"/>
        <v/>
      </c>
      <c r="Z41" s="168"/>
      <c r="AA41" s="168"/>
      <c r="AB41" s="168"/>
      <c r="AC41" s="168"/>
      <c r="AD41" s="168"/>
      <c r="AE41" s="171"/>
      <c r="AX41" s="244" t="str">
        <f>IF(AK9="CO 4",(B44*D44+B45*D45+B46*D46+B47*D47)*100/(4*D48),"")</f>
        <v/>
      </c>
      <c r="AY41" s="244" t="str">
        <f>IF(AK15="CO 4",(B44*E44+B45*E45+B46*E46+B47*E47)*100/(4*E48),"")</f>
        <v/>
      </c>
      <c r="AZ41" s="258" t="str">
        <f>IF(AK16="CO 4",(B44*F44+B45*F45+B46*F46+B47*F47)*100/(4*F48),"")</f>
        <v/>
      </c>
      <c r="BA41" s="244" t="str">
        <f>IF(AK17="CO 4",(B44*G44+B45*G45+B46*G46+B47*G47)*100/(4*G48),"")</f>
        <v/>
      </c>
      <c r="BB41" s="244" t="str">
        <f>IF(AK18="CO 4",(B44*H44+B45*H45+B46*H46+B47*H47)*100/(4*H48),"")</f>
        <v/>
      </c>
      <c r="BC41" s="244" t="str">
        <f>IF(AK19="CO 4",(B44*I44+B45*I45+B46*I46+B47*I47)*100/(4*I48),"")</f>
        <v/>
      </c>
      <c r="BD41" s="244" t="str">
        <f>IF(AK20="CO 4",(B44*J44+B45*J45+B46*J46+B47*J47)*100/(4*J48),"")</f>
        <v/>
      </c>
      <c r="BE41" s="244" t="str">
        <f>IF(AK21="CO 4",(B44*K44+B45*K45+B46*K46+B47*K47)*100/(4*K48),"")</f>
        <v/>
      </c>
      <c r="BF41" s="244" t="str">
        <f>IF(AK22="CO 4",(B44*L44+B45*L45+B46*L46+B47*L47)*100/(4*L48),"")</f>
        <v/>
      </c>
      <c r="BG41" s="244" t="str">
        <f>IF(AK23="CO 4",(B44*M44+B45*M45+B46*M46+B47*M47)*100/(4*M48),"")</f>
        <v/>
      </c>
      <c r="BH41" s="244" t="str">
        <f>IF(AK24="CO 4",(B44*N44+B45*N45+B46*N46+B47*N47)*100/(4*N48),"")</f>
        <v/>
      </c>
      <c r="BI41" s="244" t="str">
        <f>IF(AK25="CO 4",($B$44*O44+$B$45*O45+$B$46*O46+$B$47*O47)*100/(4*O48),"")</f>
        <v/>
      </c>
      <c r="BJ41" s="244" t="str">
        <f>IF(AK26="CO 4",($B$44*P44+$B$45*P45+$B$46*P46+$B$47*P47)*100/(4*P48),"")</f>
        <v/>
      </c>
      <c r="BK41" s="243" t="str">
        <f>IF(AK27="CO 4",($B$44*Q44+$B$45*Q45+$B$46*Q46+$B$47*Q47)*100/(4*Q48),"")</f>
        <v/>
      </c>
      <c r="BL41" s="244" t="str">
        <f>IF(AK28="CO 4",($B$44*R44+$B$45*R45+$B$46*R46+$B$47*R47)*100/(4*R48),"")</f>
        <v/>
      </c>
      <c r="BM41" s="244" t="str">
        <f>IF(AK29="CO 4",($B$44*S44+$B$45*S45+$B$46*S46+$B$47*S47)*100/(4*S48),"")</f>
        <v/>
      </c>
      <c r="BN41" s="244" t="str">
        <f>IF(AK30="CO 4",($B$44*T44+$B$45*T45+$B$46*T46+$B$47*T47)*100/(4*T48),"")</f>
        <v/>
      </c>
      <c r="BO41" s="244" t="str">
        <f>IF(AK31="CO 4",($B$44*U44+$B$45*U45+$B$46*U46+$B$47*U47)*100/(4*U48),"")</f>
        <v/>
      </c>
      <c r="BP41" s="244" t="str">
        <f>IF(AK32="CO 4",($B$44*V44+$B$45*V45+$B$46*V46+$B$47*V47)*100/(4*V48),"")</f>
        <v/>
      </c>
      <c r="BQ41" s="244" t="str">
        <f>IF(AK33="CO 4",($B$44*W44+$B$45*W45+$B$46*W46+$B$47*W47)*100/(4*W48),"")</f>
        <v/>
      </c>
    </row>
    <row r="42">
      <c r="A42" s="162">
        <v>25.0</v>
      </c>
      <c r="B42" s="185"/>
      <c r="C42" s="185"/>
      <c r="D42" s="274"/>
      <c r="E42" s="274"/>
      <c r="F42" s="275"/>
      <c r="G42" s="274"/>
      <c r="H42" s="274"/>
      <c r="I42" s="213"/>
      <c r="J42" s="213"/>
      <c r="K42" s="213"/>
      <c r="L42" s="213"/>
      <c r="M42" s="213"/>
      <c r="N42" s="213"/>
      <c r="O42" s="213"/>
      <c r="P42" s="213"/>
      <c r="Q42" s="213"/>
      <c r="R42" s="213"/>
      <c r="S42" s="213"/>
      <c r="T42" s="213"/>
      <c r="U42" s="213"/>
      <c r="V42" s="213"/>
      <c r="W42" s="213"/>
      <c r="X42" s="166" t="str">
        <f t="shared" si="8"/>
        <v/>
      </c>
      <c r="Y42" s="261" t="str">
        <f t="shared" si="11"/>
        <v/>
      </c>
      <c r="Z42" s="168"/>
      <c r="AA42" s="168"/>
      <c r="AB42" s="168"/>
      <c r="AC42" s="168"/>
      <c r="AD42" s="168"/>
      <c r="AE42" s="171"/>
      <c r="AX42" s="239" t="str">
        <f>IF(AM9="CO 4",(B44*D44+B45*D45+B46*D46+B47*D47)*100/(4*D48),"")</f>
        <v/>
      </c>
      <c r="AY42" s="239" t="str">
        <f>IF(AM15="CO 4",(B44*E44+B45*E45+B46*E46+B47*E47)*100/(4*E48),"")</f>
        <v/>
      </c>
      <c r="AZ42" s="239" t="str">
        <f>IF(AM16="CO 4",(B44*F44+B45*F45+B46*F46+B47*F47)*100/(4*F48),"")</f>
        <v/>
      </c>
      <c r="BA42" s="238" t="str">
        <f>IF(AM17="CO 4",(B44*G44+B45*G45+B46*G46+B47*G47)*100/(4*G48),"")</f>
        <v/>
      </c>
      <c r="BB42" s="239" t="str">
        <f>IF(AM18="CO 4",(B44*H44+B45*H45+B46*H46+B47*H47)*100/(4*H48),"")</f>
        <v/>
      </c>
      <c r="BC42" s="239" t="str">
        <f>IF(AM19="CO 4",(B44*I44+B45*I45+B46*I46+B47*I47)*100/(4*I48),"")</f>
        <v/>
      </c>
      <c r="BD42" s="239" t="str">
        <f>IF(AM20="CO 4",(B44*J44+B45*J45+B46*J46+B47*J47)*100/(4*J48),"")</f>
        <v/>
      </c>
      <c r="BE42" s="239" t="str">
        <f>IF(AM21="CO 4",(B44*K44+B45*K45+B46*K46+B47*K47)*100/(4*K48),"")</f>
        <v/>
      </c>
      <c r="BF42" s="239" t="str">
        <f>IF(AM22="CO 4",(B44*L44+B45*L45+B46*L46+B47*L47)*100/(4*L48),"")</f>
        <v/>
      </c>
      <c r="BG42" s="239" t="str">
        <f>IF(AM23="CO 4",(B44*M44+B45*M45+B46*M46+B47*M47)*100/(4*M48),"")</f>
        <v/>
      </c>
      <c r="BH42" s="239" t="str">
        <f>IF(AM24="CO 4",(B44*N44+B45*N45+B46*N46+B47*N47)*100/(4*N48),"")</f>
        <v/>
      </c>
      <c r="BI42" s="239" t="str">
        <f>IF(AM25="CO 4",($B$44*O44+$B$45*O45+$B$46*O46+$B$47*O47)*100/(4*O48),"")</f>
        <v/>
      </c>
      <c r="BJ42" s="239" t="str">
        <f>IF(AM26="CO 4",($B$44*P44+$B$45*P45+$B$46*P46+$B$47*P47)*100/(4*P48),"")</f>
        <v/>
      </c>
      <c r="BK42" s="239" t="str">
        <f>IF(AM27="CO 4",($B$44*Q44+$B$45*Q45+$B$46*Q46+$B$47*Q47)*100/(4*Q48),"")</f>
        <v/>
      </c>
      <c r="BL42" s="239" t="str">
        <f>IF(AM28="CO 4",($B$44*R44+$B$45*R45+$B$46*R46+$B$47*R47)*100/(4*R48),"")</f>
        <v/>
      </c>
      <c r="BM42" s="239" t="str">
        <f>IF(AM29="CO 4",($B$44*S44+$B$45*S45+$B$46*S46+$B$47*S47)*100/(4*S48),"")</f>
        <v/>
      </c>
      <c r="BN42" s="239" t="str">
        <f>IF(AM30="CO 4",($B$44*T44+$B$45*T45+$B$46*T46+$B$47*T47)*100/(4*T48),"")</f>
        <v/>
      </c>
      <c r="BO42" s="239" t="str">
        <f>IF(AM31="CO 4",($B$44*U44+$B$45*U45+$B$46*U46+$B$47*U47)*100/(4*U48),"")</f>
        <v/>
      </c>
      <c r="BP42" s="239" t="str">
        <f>IF(AM32="CO 4",($B$44*V44+$B$45*V45+$B$46*V46+$B$47*V47)*100/(4*V48),"")</f>
        <v/>
      </c>
      <c r="BQ42" s="239" t="str">
        <f>IF(AM33="CO 4",($B$44*W44+$B$45*W45+$B$46*W46+$B$47*W47)*100/(4*W48),"")</f>
        <v/>
      </c>
    </row>
    <row r="43">
      <c r="A43" s="98"/>
      <c r="B43" s="98"/>
      <c r="C43" s="98"/>
      <c r="D43" s="276"/>
      <c r="E43" s="276"/>
      <c r="F43" s="276"/>
      <c r="G43" s="276"/>
      <c r="H43" s="276"/>
      <c r="I43" s="277"/>
      <c r="J43" s="277"/>
      <c r="K43" s="277"/>
      <c r="L43" s="277"/>
      <c r="M43" s="277"/>
      <c r="N43" s="277"/>
      <c r="O43" s="277"/>
      <c r="P43" s="277"/>
      <c r="Q43" s="277"/>
      <c r="R43" s="277"/>
      <c r="S43" s="277"/>
      <c r="T43" s="277"/>
      <c r="U43" s="277"/>
      <c r="V43" s="277"/>
      <c r="W43" s="277"/>
      <c r="X43" s="278"/>
      <c r="Z43" s="168"/>
      <c r="AA43" s="168"/>
      <c r="AB43" s="168"/>
      <c r="AC43" s="168"/>
      <c r="AD43" s="168"/>
      <c r="AE43" s="171"/>
      <c r="AX43" s="245" t="str">
        <f t="shared" ref="AX43:BQ43" si="12">IF(COUNTBLANK(AX37:AX42)=6,"",AVERAGE(AX37:AX42))</f>
        <v/>
      </c>
      <c r="AY43" s="245" t="str">
        <f t="shared" si="12"/>
        <v/>
      </c>
      <c r="AZ43" s="245" t="str">
        <f t="shared" si="12"/>
        <v/>
      </c>
      <c r="BA43" s="245" t="str">
        <f t="shared" si="12"/>
        <v/>
      </c>
      <c r="BB43" s="245" t="str">
        <f t="shared" si="12"/>
        <v/>
      </c>
      <c r="BC43" s="245" t="str">
        <f t="shared" si="12"/>
        <v/>
      </c>
      <c r="BD43" s="245" t="str">
        <f t="shared" si="12"/>
        <v/>
      </c>
      <c r="BE43" s="245" t="str">
        <f t="shared" si="12"/>
        <v/>
      </c>
      <c r="BF43" s="245" t="str">
        <f t="shared" si="12"/>
        <v/>
      </c>
      <c r="BG43" s="245" t="str">
        <f t="shared" si="12"/>
        <v/>
      </c>
      <c r="BH43" s="245" t="str">
        <f t="shared" si="12"/>
        <v/>
      </c>
      <c r="BI43" s="245" t="str">
        <f t="shared" si="12"/>
        <v/>
      </c>
      <c r="BJ43" s="245" t="str">
        <f t="shared" si="12"/>
        <v/>
      </c>
      <c r="BK43" s="245" t="str">
        <f t="shared" si="12"/>
        <v/>
      </c>
      <c r="BL43" s="245" t="str">
        <f t="shared" si="12"/>
        <v/>
      </c>
      <c r="BM43" s="245" t="str">
        <f t="shared" si="12"/>
        <v/>
      </c>
      <c r="BN43" s="245" t="str">
        <f t="shared" si="12"/>
        <v/>
      </c>
      <c r="BO43" s="245" t="str">
        <f t="shared" si="12"/>
        <v/>
      </c>
      <c r="BP43" s="245" t="str">
        <f t="shared" si="12"/>
        <v/>
      </c>
      <c r="BQ43" s="245" t="str">
        <f t="shared" si="12"/>
        <v/>
      </c>
    </row>
    <row r="44">
      <c r="A44" s="98"/>
      <c r="B44" s="279">
        <v>4.0</v>
      </c>
      <c r="C44" s="280" t="s">
        <v>257</v>
      </c>
      <c r="D44" s="281" t="str">
        <f t="shared" ref="D44:W44" si="13">if(countblank(D18:D42)=25,"",COUNTIF(D18:D42,"&gt;="&amp;0.85*D15))</f>
        <v/>
      </c>
      <c r="E44" s="281" t="str">
        <f t="shared" si="13"/>
        <v/>
      </c>
      <c r="F44" s="281" t="str">
        <f t="shared" si="13"/>
        <v/>
      </c>
      <c r="G44" s="281" t="str">
        <f t="shared" si="13"/>
        <v/>
      </c>
      <c r="H44" s="281" t="str">
        <f t="shared" si="13"/>
        <v/>
      </c>
      <c r="I44" s="281" t="str">
        <f t="shared" si="13"/>
        <v/>
      </c>
      <c r="J44" s="281" t="str">
        <f t="shared" si="13"/>
        <v/>
      </c>
      <c r="K44" s="281" t="str">
        <f t="shared" si="13"/>
        <v/>
      </c>
      <c r="L44" s="281" t="str">
        <f t="shared" si="13"/>
        <v/>
      </c>
      <c r="M44" s="281" t="str">
        <f t="shared" si="13"/>
        <v/>
      </c>
      <c r="N44" s="281" t="str">
        <f t="shared" si="13"/>
        <v/>
      </c>
      <c r="O44" s="281" t="str">
        <f t="shared" si="13"/>
        <v/>
      </c>
      <c r="P44" s="281" t="str">
        <f t="shared" si="13"/>
        <v/>
      </c>
      <c r="Q44" s="281" t="str">
        <f t="shared" si="13"/>
        <v/>
      </c>
      <c r="R44" s="281" t="str">
        <f t="shared" si="13"/>
        <v/>
      </c>
      <c r="S44" s="281" t="str">
        <f t="shared" si="13"/>
        <v/>
      </c>
      <c r="T44" s="281" t="str">
        <f t="shared" si="13"/>
        <v/>
      </c>
      <c r="U44" s="281" t="str">
        <f t="shared" si="13"/>
        <v/>
      </c>
      <c r="V44" s="281" t="str">
        <f t="shared" si="13"/>
        <v/>
      </c>
      <c r="W44" s="281" t="str">
        <f t="shared" si="13"/>
        <v/>
      </c>
      <c r="X44" s="278"/>
      <c r="Z44" s="168"/>
      <c r="AA44" s="168"/>
      <c r="AB44" s="168"/>
      <c r="AC44" s="168"/>
      <c r="AD44" s="168"/>
      <c r="AE44" s="171"/>
      <c r="AX44" s="272"/>
      <c r="AY44" s="272"/>
      <c r="AZ44" s="272"/>
      <c r="BA44" s="272"/>
      <c r="BB44" s="272"/>
      <c r="BC44" s="272"/>
      <c r="BD44" s="272"/>
      <c r="BE44" s="272"/>
      <c r="BF44" s="272"/>
      <c r="BG44" s="272"/>
      <c r="BH44" s="272"/>
      <c r="BI44" s="272"/>
      <c r="BJ44" s="272"/>
      <c r="BK44" s="272"/>
      <c r="BL44" s="272"/>
      <c r="BM44" s="272"/>
      <c r="BN44" s="272"/>
      <c r="BO44" s="272"/>
      <c r="BP44" s="272"/>
      <c r="BQ44" s="272"/>
    </row>
    <row r="45">
      <c r="A45" s="98"/>
      <c r="B45" s="282">
        <v>3.0</v>
      </c>
      <c r="C45" s="283" t="s">
        <v>258</v>
      </c>
      <c r="D45" s="284" t="str">
        <f t="shared" ref="D45:W45" si="14">if(countblank(D18:D42)=25,"",COUNTIFS(D18:D42,"&lt;="&amp;0.8499*D15,D18:D42,"&gt;="&amp;0.7*D15))</f>
        <v/>
      </c>
      <c r="E45" s="284" t="str">
        <f t="shared" si="14"/>
        <v/>
      </c>
      <c r="F45" s="284" t="str">
        <f t="shared" si="14"/>
        <v/>
      </c>
      <c r="G45" s="284" t="str">
        <f t="shared" si="14"/>
        <v/>
      </c>
      <c r="H45" s="284" t="str">
        <f t="shared" si="14"/>
        <v/>
      </c>
      <c r="I45" s="284" t="str">
        <f t="shared" si="14"/>
        <v/>
      </c>
      <c r="J45" s="284" t="str">
        <f t="shared" si="14"/>
        <v/>
      </c>
      <c r="K45" s="284" t="str">
        <f t="shared" si="14"/>
        <v/>
      </c>
      <c r="L45" s="284" t="str">
        <f t="shared" si="14"/>
        <v/>
      </c>
      <c r="M45" s="284" t="str">
        <f t="shared" si="14"/>
        <v/>
      </c>
      <c r="N45" s="284" t="str">
        <f t="shared" si="14"/>
        <v/>
      </c>
      <c r="O45" s="284" t="str">
        <f t="shared" si="14"/>
        <v/>
      </c>
      <c r="P45" s="284" t="str">
        <f t="shared" si="14"/>
        <v/>
      </c>
      <c r="Q45" s="284" t="str">
        <f t="shared" si="14"/>
        <v/>
      </c>
      <c r="R45" s="284" t="str">
        <f t="shared" si="14"/>
        <v/>
      </c>
      <c r="S45" s="284" t="str">
        <f t="shared" si="14"/>
        <v/>
      </c>
      <c r="T45" s="284" t="str">
        <f t="shared" si="14"/>
        <v/>
      </c>
      <c r="U45" s="284" t="str">
        <f t="shared" si="14"/>
        <v/>
      </c>
      <c r="V45" s="284" t="str">
        <f t="shared" si="14"/>
        <v/>
      </c>
      <c r="W45" s="284" t="str">
        <f t="shared" si="14"/>
        <v/>
      </c>
      <c r="X45" s="278"/>
      <c r="Z45" s="168"/>
      <c r="AA45" s="168"/>
      <c r="AB45" s="168"/>
      <c r="AC45" s="168"/>
      <c r="AD45" s="168"/>
      <c r="AE45" s="171"/>
      <c r="AX45" s="237" t="s">
        <v>147</v>
      </c>
      <c r="AY45" s="3"/>
      <c r="AZ45" s="3"/>
      <c r="BA45" s="3"/>
      <c r="BB45" s="3"/>
      <c r="BC45" s="3"/>
      <c r="BD45" s="3"/>
      <c r="BE45" s="3"/>
      <c r="BF45" s="3"/>
      <c r="BG45" s="3"/>
      <c r="BH45" s="3"/>
      <c r="BI45" s="3"/>
      <c r="BJ45" s="3"/>
      <c r="BK45" s="3"/>
      <c r="BL45" s="3"/>
      <c r="BM45" s="3"/>
      <c r="BN45" s="3"/>
      <c r="BO45" s="3"/>
      <c r="BP45" s="3"/>
      <c r="BQ45" s="4"/>
    </row>
    <row r="46">
      <c r="A46" s="98"/>
      <c r="B46" s="282">
        <v>2.0</v>
      </c>
      <c r="C46" s="283" t="s">
        <v>259</v>
      </c>
      <c r="D46" s="284" t="str">
        <f t="shared" ref="D46:W46" si="15">if(countblank(D18:D42)=25,"",COUNTIFS(D18:D42,"&lt;="&amp;0.69*D15,D18:D42,"&gt;="&amp;0.5*D15))</f>
        <v/>
      </c>
      <c r="E46" s="284" t="str">
        <f t="shared" si="15"/>
        <v/>
      </c>
      <c r="F46" s="284" t="str">
        <f t="shared" si="15"/>
        <v/>
      </c>
      <c r="G46" s="284" t="str">
        <f t="shared" si="15"/>
        <v/>
      </c>
      <c r="H46" s="284" t="str">
        <f t="shared" si="15"/>
        <v/>
      </c>
      <c r="I46" s="284" t="str">
        <f t="shared" si="15"/>
        <v/>
      </c>
      <c r="J46" s="284" t="str">
        <f t="shared" si="15"/>
        <v/>
      </c>
      <c r="K46" s="284" t="str">
        <f t="shared" si="15"/>
        <v/>
      </c>
      <c r="L46" s="284" t="str">
        <f t="shared" si="15"/>
        <v/>
      </c>
      <c r="M46" s="284" t="str">
        <f t="shared" si="15"/>
        <v/>
      </c>
      <c r="N46" s="284" t="str">
        <f t="shared" si="15"/>
        <v/>
      </c>
      <c r="O46" s="284" t="str">
        <f t="shared" si="15"/>
        <v/>
      </c>
      <c r="P46" s="284" t="str">
        <f t="shared" si="15"/>
        <v/>
      </c>
      <c r="Q46" s="284" t="str">
        <f t="shared" si="15"/>
        <v/>
      </c>
      <c r="R46" s="284" t="str">
        <f t="shared" si="15"/>
        <v/>
      </c>
      <c r="S46" s="284" t="str">
        <f t="shared" si="15"/>
        <v/>
      </c>
      <c r="T46" s="284" t="str">
        <f t="shared" si="15"/>
        <v/>
      </c>
      <c r="U46" s="284" t="str">
        <f t="shared" si="15"/>
        <v/>
      </c>
      <c r="V46" s="284" t="str">
        <f t="shared" si="15"/>
        <v/>
      </c>
      <c r="W46" s="284" t="str">
        <f t="shared" si="15"/>
        <v/>
      </c>
      <c r="X46" s="278"/>
      <c r="Z46" s="168"/>
      <c r="AA46" s="168"/>
      <c r="AB46" s="168"/>
      <c r="AC46" s="168"/>
      <c r="AD46" s="168"/>
      <c r="AE46" s="171"/>
      <c r="AX46" s="238" t="s">
        <v>192</v>
      </c>
      <c r="AY46" s="238" t="s">
        <v>193</v>
      </c>
      <c r="AZ46" s="238" t="s">
        <v>194</v>
      </c>
      <c r="BA46" s="238" t="s">
        <v>195</v>
      </c>
      <c r="BB46" s="238" t="s">
        <v>196</v>
      </c>
      <c r="BC46" s="238" t="s">
        <v>236</v>
      </c>
      <c r="BD46" s="238" t="s">
        <v>237</v>
      </c>
      <c r="BE46" s="238" t="s">
        <v>238</v>
      </c>
      <c r="BF46" s="238" t="s">
        <v>239</v>
      </c>
      <c r="BG46" s="238" t="s">
        <v>240</v>
      </c>
      <c r="BH46" s="238" t="s">
        <v>241</v>
      </c>
      <c r="BI46" s="238" t="s">
        <v>242</v>
      </c>
      <c r="BJ46" s="238" t="s">
        <v>243</v>
      </c>
      <c r="BK46" s="238" t="s">
        <v>244</v>
      </c>
      <c r="BL46" s="238" t="s">
        <v>245</v>
      </c>
      <c r="BM46" s="238" t="s">
        <v>246</v>
      </c>
      <c r="BN46" s="238" t="s">
        <v>247</v>
      </c>
      <c r="BO46" s="238" t="s">
        <v>248</v>
      </c>
      <c r="BP46" s="238" t="s">
        <v>249</v>
      </c>
      <c r="BQ46" s="238" t="s">
        <v>250</v>
      </c>
    </row>
    <row r="47">
      <c r="A47" s="98"/>
      <c r="B47" s="282">
        <v>1.0</v>
      </c>
      <c r="C47" s="283" t="s">
        <v>260</v>
      </c>
      <c r="D47" s="284" t="str">
        <f t="shared" ref="D47:W47" si="16">if(countblank(D18:D42)=25,"",COUNTIFS(D18:D42,"&lt;="&amp;0.49*D15,D18:D42,"&gt;="&amp;0.4*D15))</f>
        <v/>
      </c>
      <c r="E47" s="284" t="str">
        <f t="shared" si="16"/>
        <v/>
      </c>
      <c r="F47" s="284" t="str">
        <f t="shared" si="16"/>
        <v/>
      </c>
      <c r="G47" s="284" t="str">
        <f t="shared" si="16"/>
        <v/>
      </c>
      <c r="H47" s="284" t="str">
        <f t="shared" si="16"/>
        <v/>
      </c>
      <c r="I47" s="284" t="str">
        <f t="shared" si="16"/>
        <v/>
      </c>
      <c r="J47" s="284" t="str">
        <f t="shared" si="16"/>
        <v/>
      </c>
      <c r="K47" s="284" t="str">
        <f t="shared" si="16"/>
        <v/>
      </c>
      <c r="L47" s="284" t="str">
        <f t="shared" si="16"/>
        <v/>
      </c>
      <c r="M47" s="284" t="str">
        <f t="shared" si="16"/>
        <v/>
      </c>
      <c r="N47" s="284" t="str">
        <f t="shared" si="16"/>
        <v/>
      </c>
      <c r="O47" s="284" t="str">
        <f t="shared" si="16"/>
        <v/>
      </c>
      <c r="P47" s="284" t="str">
        <f t="shared" si="16"/>
        <v/>
      </c>
      <c r="Q47" s="284" t="str">
        <f t="shared" si="16"/>
        <v/>
      </c>
      <c r="R47" s="284" t="str">
        <f t="shared" si="16"/>
        <v/>
      </c>
      <c r="S47" s="284" t="str">
        <f t="shared" si="16"/>
        <v/>
      </c>
      <c r="T47" s="284" t="str">
        <f t="shared" si="16"/>
        <v/>
      </c>
      <c r="U47" s="284" t="str">
        <f t="shared" si="16"/>
        <v/>
      </c>
      <c r="V47" s="284" t="str">
        <f t="shared" si="16"/>
        <v/>
      </c>
      <c r="W47" s="284" t="str">
        <f t="shared" si="16"/>
        <v/>
      </c>
      <c r="X47" s="278"/>
      <c r="Z47" s="168"/>
      <c r="AA47" s="168"/>
      <c r="AB47" s="168"/>
      <c r="AC47" s="168"/>
      <c r="AD47" s="168"/>
      <c r="AE47" s="171"/>
      <c r="AX47" s="239" t="str">
        <f>IF(AC9="CO 5",(B44*D44+B45*D45+B46*D46+B47*D47)*100/(4*D48),"")</f>
        <v/>
      </c>
      <c r="AY47" s="240" t="str">
        <f>IF(AC15="CO 5",(B44*E44+B45*E45+B46*E46+B47*E47)*100/(4*E48),"")</f>
        <v/>
      </c>
      <c r="AZ47" s="240" t="str">
        <f>IF(AC16="CO 5",(B44*F44+B45*F45+B46*F46+B47*F47)*100/(4*F48),"")</f>
        <v/>
      </c>
      <c r="BA47" s="240" t="str">
        <f>IF(AC17="CO 5",(B44*G44+B45*G45+B46*G46+B47*G47)*100/(4*G48),"")</f>
        <v/>
      </c>
      <c r="BB47" s="240" t="str">
        <f>IF(AC18="CO 5",(B44*H44+B45*H45+B46*H46+B47*H47)*100/(4*H48),"")</f>
        <v/>
      </c>
      <c r="BC47" s="240" t="str">
        <f>IF(AC19="CO 5",(B44*I44+B45*I45+B46*I46+B47*I47)*100/(4*I48),"")</f>
        <v/>
      </c>
      <c r="BD47" s="240" t="str">
        <f>IF(AC20="CO 5",(B44*J44+B45*J45+B46*J46+B47*J47)*100/(4*J48),"")</f>
        <v/>
      </c>
      <c r="BE47" s="240" t="str">
        <f>IF(AC21="CO 5",(B44*K44+B45*K45+B46*K46+B47*K47)*100/(4*K48),"")</f>
        <v/>
      </c>
      <c r="BF47" s="240" t="str">
        <f>IF(AC22="CO 5",(B44*L44+B45*L45+B46*L46+B47*L47)*100/(4*L48),"")</f>
        <v/>
      </c>
      <c r="BG47" s="240" t="str">
        <f>IF(AC23="CO 5",(B44*M44+B45*M45+B46*M46+B47*M47)*100/(4*M48),"")</f>
        <v/>
      </c>
      <c r="BH47" s="240" t="str">
        <f>IF(AC24="CO 5",(B44*N44+B45*N45+B46*N46+B47*N47)*100/(4*N48),"")</f>
        <v/>
      </c>
      <c r="BI47" s="240" t="str">
        <f>IF(AC25="CO 5",($B$44*O44+$B$45*O45+$B$46*O46+$B$47*O47)*100/(4*O48),"")</f>
        <v/>
      </c>
      <c r="BJ47" s="240" t="str">
        <f>IF(AC26="CO 5",($B$44*P44+$B$45*P45+$B$46*P46+$B$47*P47)*100/(4*P48),"")</f>
        <v/>
      </c>
      <c r="BK47" s="240" t="str">
        <f>IF(AC27="CO 5",($B$44*Q44+$B$45*Q45+$B$46*Q46+$B$47*Q47)*100/(4*Q48),"")</f>
        <v/>
      </c>
      <c r="BL47" s="240" t="str">
        <f>IF(AC28="CO 5",($B$44*R44+$B$45*R45+$B$46*R46+$B$47*R47)*100/(4*R48),"")</f>
        <v/>
      </c>
      <c r="BM47" s="240" t="str">
        <f>IF(AC29="CO 5",($B$44*S44+$B$45*S45+$B$46*S46+$B$47*S47)*100/(4*S48),"")</f>
        <v/>
      </c>
      <c r="BN47" s="240" t="str">
        <f>IF(AC30="CO 5",($B$44*T44+$B$45*T45+$B$46*T46+$B$47*T47)*100/(4*T48),"")</f>
        <v/>
      </c>
      <c r="BO47" s="240" t="str">
        <f>IF(AC31="CO 5",($B$44*U44+$B$45*U45+$B$46*U46+$B$47*U47)*100/(4*U48),"")</f>
        <v/>
      </c>
      <c r="BP47" s="240" t="str">
        <f>IF(AC32="CO 5",($B$44*V44+$B$45*V45+$B$46*V46+$B$47*V47)*100/(4*V48),"")</f>
        <v/>
      </c>
      <c r="BQ47" s="240" t="str">
        <f>IF(AC33="CO 5",($B$44*W44+$B$45*W45+$B$46*W46+$B$47*W47)*100/(4*W48),"")</f>
        <v/>
      </c>
    </row>
    <row r="48">
      <c r="A48" s="98"/>
      <c r="B48" s="285"/>
      <c r="C48" s="286" t="s">
        <v>261</v>
      </c>
      <c r="D48" s="287">
        <f t="shared" ref="D48:W48" si="17">SUM(D44:D47)</f>
        <v>0</v>
      </c>
      <c r="E48" s="287">
        <f t="shared" si="17"/>
        <v>0</v>
      </c>
      <c r="F48" s="287">
        <f t="shared" si="17"/>
        <v>0</v>
      </c>
      <c r="G48" s="287">
        <f t="shared" si="17"/>
        <v>0</v>
      </c>
      <c r="H48" s="287">
        <f t="shared" si="17"/>
        <v>0</v>
      </c>
      <c r="I48" s="287">
        <f t="shared" si="17"/>
        <v>0</v>
      </c>
      <c r="J48" s="287">
        <f t="shared" si="17"/>
        <v>0</v>
      </c>
      <c r="K48" s="287">
        <f t="shared" si="17"/>
        <v>0</v>
      </c>
      <c r="L48" s="287">
        <f t="shared" si="17"/>
        <v>0</v>
      </c>
      <c r="M48" s="287">
        <f t="shared" si="17"/>
        <v>0</v>
      </c>
      <c r="N48" s="287">
        <f t="shared" si="17"/>
        <v>0</v>
      </c>
      <c r="O48" s="287">
        <f t="shared" si="17"/>
        <v>0</v>
      </c>
      <c r="P48" s="287">
        <f t="shared" si="17"/>
        <v>0</v>
      </c>
      <c r="Q48" s="287">
        <f t="shared" si="17"/>
        <v>0</v>
      </c>
      <c r="R48" s="287">
        <f t="shared" si="17"/>
        <v>0</v>
      </c>
      <c r="S48" s="287">
        <f t="shared" si="17"/>
        <v>0</v>
      </c>
      <c r="T48" s="287">
        <f t="shared" si="17"/>
        <v>0</v>
      </c>
      <c r="U48" s="287">
        <f t="shared" si="17"/>
        <v>0</v>
      </c>
      <c r="V48" s="287">
        <f t="shared" si="17"/>
        <v>0</v>
      </c>
      <c r="W48" s="287">
        <f t="shared" si="17"/>
        <v>0</v>
      </c>
      <c r="X48" s="278"/>
      <c r="Z48" s="168"/>
      <c r="AA48" s="168"/>
      <c r="AB48" s="168"/>
      <c r="AC48" s="168"/>
      <c r="AD48" s="168"/>
      <c r="AE48" s="171"/>
      <c r="AX48" s="240" t="str">
        <f>IF(AE9="CO 5",(B44*D44+B45*D45+B46*D46+B47*D47)*100/(4*D48),"")</f>
        <v/>
      </c>
      <c r="AY48" s="240" t="str">
        <f>IF(AE15="CO 5",(B44*E44+B45*E45+B46*E46+B47*E47)*100/(4*E48),"")</f>
        <v/>
      </c>
      <c r="AZ48" s="240" t="str">
        <f>IF(AE16="CO 5",(B44*F44+B45*F45+B46*F46+B47*F47)*100/(4*F48),"")</f>
        <v/>
      </c>
      <c r="BA48" s="240" t="str">
        <f>IF(AE17="CO 5",(B44*G44+B45*G45+B46*G46+B47*G47)*100/(4*G48),"")</f>
        <v/>
      </c>
      <c r="BB48" s="240" t="str">
        <f>IF(AE18="CO 5",(B44*H44+B45*H45+B46*H46+B47*H47)*100/(4*H48),"")</f>
        <v/>
      </c>
      <c r="BC48" s="240" t="str">
        <f>IF(AE19="CO 5",(B44*I44+B45*I45+B46*I46+B47*I47)*100/(4*I48),"")</f>
        <v/>
      </c>
      <c r="BD48" s="240" t="str">
        <f>IF(AE20="CO 5",(B44*J44+B45*J45+B46*J46+B47*J47)*100/(4*J48),"")</f>
        <v/>
      </c>
      <c r="BE48" s="240" t="str">
        <f>IF(AE21="CO 5",(B44*K44+B45*K45+B46*K46+B47*K47)*100/(4*K48),"")</f>
        <v/>
      </c>
      <c r="BF48" s="240" t="str">
        <f>IF(AE22="CO 5",(B44*L44+B45*L45+B46*L46+B47*L47)*100/(4*L48),"")</f>
        <v/>
      </c>
      <c r="BG48" s="240" t="str">
        <f>IF(AE23="CO 5",(B44*M44+B45*M45+B46*M46+B47*M47)*100/(4*M48),"")</f>
        <v/>
      </c>
      <c r="BH48" s="240" t="str">
        <f>IF(AE24="CO 5",(B44*N44+B45*N45+B46*N46+B47*N47)*100/(4*N48),"")</f>
        <v/>
      </c>
      <c r="BI48" s="240" t="str">
        <f>IF(AE25="CO 5",($B$44*O44+$B$45*O45+$B$46*O46+$B$47*O47)*100/(4*O48),"")</f>
        <v/>
      </c>
      <c r="BJ48" s="240" t="str">
        <f>IF(AE26="CO 5",($B$44*P44+$B$45*P45+$B$46*P46+$B$47*P47)*100/(4*P48),"")</f>
        <v/>
      </c>
      <c r="BK48" s="149" t="str">
        <f>IF(AE27="CO 5",($B$44*Q44+$B$45*Q45+$B$46*Q46+$B$47*Q47)*100/(4*Q48),"")</f>
        <v/>
      </c>
      <c r="BL48" s="149" t="str">
        <f>IF(AE28="CO 5",($B$44*R44+$B$45*R45+$B$46*R46+$B$47*R47)*100/(4*R48),"")</f>
        <v/>
      </c>
      <c r="BM48" s="149" t="str">
        <f>IF(AE29="CO 5",($B$44*S44+$B$45*S45+$B$46*S46+$B$47*S47)*100/(4*S48),"")</f>
        <v/>
      </c>
      <c r="BN48" s="149" t="str">
        <f>IF(AE30="CO 5",($B$44*T44+$B$45*T45+$B$46*T46+$B$47*T47)*100/(4*T48),"")</f>
        <v/>
      </c>
      <c r="BO48" s="149" t="str">
        <f>IF(AE31="CO 5",($B$44*U44+$B$45*U45+$B$46*U46+$B$47*U47)*100/(4*U48),"")</f>
        <v/>
      </c>
      <c r="BP48" s="149" t="str">
        <f>IF(AE32="CO 5",($B$44*V44+$B$45*V45+$B$46*V46+$B$47*V47)*100/(4*V48),"")</f>
        <v/>
      </c>
      <c r="BQ48" s="149" t="str">
        <f>IF(AE33="CO 5",($B$44*W44+$B$45*W45+$B$46*W46+$B$47*W47)*100/(4*W48),"")</f>
        <v/>
      </c>
    </row>
    <row r="49">
      <c r="A49" s="98"/>
      <c r="B49" s="288"/>
      <c r="C49" s="289"/>
      <c r="D49" s="289"/>
      <c r="E49" s="289"/>
      <c r="F49" s="289"/>
      <c r="G49" s="289"/>
      <c r="H49" s="290"/>
      <c r="I49" s="290"/>
      <c r="J49" s="290"/>
      <c r="K49" s="290"/>
      <c r="L49" s="277"/>
      <c r="M49" s="277"/>
      <c r="N49" s="277"/>
      <c r="O49" s="277"/>
      <c r="P49" s="277"/>
      <c r="Q49" s="277"/>
      <c r="R49" s="277"/>
      <c r="S49" s="277"/>
      <c r="T49" s="277"/>
      <c r="U49" s="277"/>
      <c r="V49" s="277"/>
      <c r="W49" s="277"/>
      <c r="X49" s="291"/>
      <c r="Z49" s="168"/>
      <c r="AA49" s="168"/>
      <c r="AB49" s="168"/>
      <c r="AC49" s="168"/>
      <c r="AD49" s="168"/>
      <c r="AE49" s="171"/>
      <c r="AX49" s="242" t="str">
        <f>IF(AG9="CO 5",(B44*D44+B45*D45+B46*D46+B47*D47)*100/(4*D48),"")</f>
        <v/>
      </c>
      <c r="AY49" s="242" t="str">
        <f>IF(AG15="CO 5",(B44*E44+B45*E45+B46*E46+B47*E47)*100/(4*E48),"")</f>
        <v/>
      </c>
      <c r="AZ49" s="242" t="str">
        <f>IF(AG16="CO 5",(B44*F44+B45*F45+B46*F46+B47*F47)*100/(4*F48),"")</f>
        <v/>
      </c>
      <c r="BA49" s="242" t="str">
        <f>IF(AG17="CO 5",(B44*G44+B45*G45+B46*G46+B47*G47)*100/(4*G48),"")</f>
        <v/>
      </c>
      <c r="BB49" s="268" t="str">
        <f>IF(AG18="CO 5",(B44*H44+B45*H45+B46*H46+B47*H47)*100/(4*H48),"")</f>
        <v/>
      </c>
      <c r="BC49" s="242" t="str">
        <f>IF(AG19="CO 5",(B44*I44+B45*I45+B46*I46+B47*I47)*100/(4*I48),"")</f>
        <v/>
      </c>
      <c r="BD49" s="242" t="str">
        <f>IF(AG20="CO 5",(B44*J44+B45*J45+B46*J46+B47*J47)*100/(4*J48),"")</f>
        <v/>
      </c>
      <c r="BE49" s="242" t="str">
        <f>IF(AG21="CO 5",(B44*K44+B45*K45+B46*K46+B47*K47)*100/(4*K48),"")</f>
        <v/>
      </c>
      <c r="BF49" s="242" t="str">
        <f>IF(AG22="CO 5",(B44*L44+B45*L45+B46*L46+B47*L47)*100/(4*L48),"")</f>
        <v/>
      </c>
      <c r="BG49" s="242" t="str">
        <f>IF(AG23="CO 5",(B44*M44+B45*M45+B46*M46+B47*M47)*100/(4*M48),"")</f>
        <v/>
      </c>
      <c r="BH49" s="242" t="str">
        <f>IF(AG24="CO 5",(B44*N44+B45*N45+B46*N46+B47*N47)*100/(4*N48),"")</f>
        <v/>
      </c>
      <c r="BI49" s="242" t="str">
        <f>IF(AG25="CO 5",($B$44*O44+$B$45*O45+$B$46*O46+$B$47*O47)*100/(4*O48),"")</f>
        <v/>
      </c>
      <c r="BJ49" s="242" t="str">
        <f>IF(AG26="CO 5",($B$44*P44+$B$45*P45+$B$46*P46+$B$47*P47)*100/(4*P48),"")</f>
        <v/>
      </c>
      <c r="BK49" s="242" t="str">
        <f>IF(AG27="CO 5",($B$44*Q44+$B$45*Q45+$B$46*Q46+$B$47*Q47)*100/(4*Q48),"")</f>
        <v/>
      </c>
      <c r="BL49" s="242" t="str">
        <f>IF(AG28="CO 5",($B$44*R44+$B$45*R45+$B$46*R46+$B$47*R47)*100/(4*R48),"")</f>
        <v/>
      </c>
      <c r="BM49" s="242" t="str">
        <f>IF(AG29="CO 5",($B$44*S44+$B$45*S45+$B$46*S46+$B$47*S47)*100/(4*S48),"")</f>
        <v/>
      </c>
      <c r="BN49" s="242" t="str">
        <f>IF(AG30="CO 5",($B$44*T44+$B$45*T45+$B$46*T46+$B$47*T47)*100/(4*T48),"")</f>
        <v/>
      </c>
      <c r="BO49" s="242" t="str">
        <f>IF(AG31="CO 5",($B$44*U44+$B$45*U45+$B$46*U46+$B$47*U47)*100/(4*U48),"")</f>
        <v/>
      </c>
      <c r="BP49" s="242" t="str">
        <f>IF(AG32="CO 5",($B$44*V44+$B$45*V45+$B$46*V46+$B$47*V47)*100/(4*V48),"")</f>
        <v/>
      </c>
      <c r="BQ49" s="242" t="str">
        <f>IF(AG33="CO 5",($B$44*W44+$B$45*W45+$B$46*W46+$B$47*W47)*100/(4*W48),"")</f>
        <v/>
      </c>
    </row>
    <row r="50">
      <c r="A50" s="98"/>
      <c r="B50" s="288"/>
      <c r="C50" s="289"/>
      <c r="D50" s="289"/>
      <c r="E50" s="289"/>
      <c r="F50" s="289"/>
      <c r="G50" s="289"/>
      <c r="H50" s="290"/>
      <c r="I50" s="290"/>
      <c r="J50" s="290"/>
      <c r="K50" s="290"/>
      <c r="L50" s="277"/>
      <c r="M50" s="277"/>
      <c r="N50" s="277"/>
      <c r="O50" s="277"/>
      <c r="P50" s="277"/>
      <c r="Q50" s="277"/>
      <c r="R50" s="277"/>
      <c r="S50" s="277"/>
      <c r="T50" s="277"/>
      <c r="U50" s="277"/>
      <c r="V50" s="277"/>
      <c r="W50" s="277"/>
      <c r="X50" s="291"/>
      <c r="Z50" s="168"/>
      <c r="AA50" s="168"/>
      <c r="AB50" s="168"/>
      <c r="AC50" s="168"/>
      <c r="AD50" s="168"/>
      <c r="AE50" s="171"/>
      <c r="AX50" s="239" t="str">
        <f>IF(AI9="CO 5",(B44*D44+B45*D45+B46*D46+B47*D47)*100/(4*D48),"")</f>
        <v/>
      </c>
      <c r="AY50" s="239" t="str">
        <f>IF(AI15="CO 5",(B44*E44+B45*E45+B46*E46+B47*E47)*100/(4*E48),"")</f>
        <v/>
      </c>
      <c r="AZ50" s="239" t="str">
        <f>IF(AI16="CO 5",(B44*F44+B45*F45+B46*F46+B47*F47)*100/(4*F48),"")</f>
        <v/>
      </c>
      <c r="BA50" s="239" t="str">
        <f>IF(AI17="CO 5",(B44*G44+B45*G45+B46*G46+B47*G47)*100/(4*G48),"")</f>
        <v/>
      </c>
      <c r="BB50" s="239" t="str">
        <f>IF(AI18="CO 5",(B44*H44+B45*H45+B46*H46+B47*H47)*100/(4*H48),"")</f>
        <v/>
      </c>
      <c r="BC50" s="239" t="str">
        <f>IF(AI19="CO 5",(B44*I44+B45*I45+B46*I46+B47*I47)*100/(4*I48),"")</f>
        <v/>
      </c>
      <c r="BD50" s="239" t="str">
        <f>IF(AI20="CO 5",(B44*J44+B45*J45+B46*J46+B47*J47)*100/(4*J48),"")</f>
        <v/>
      </c>
      <c r="BE50" s="239" t="str">
        <f>IF(AI21="CO 5",(B44*K44+B45*K45+B46*K46+B47*K47)*100/(4*K48),"")</f>
        <v/>
      </c>
      <c r="BF50" s="239" t="str">
        <f>IF(AI22="CO 5",(B44*L44+B45*L45+B46*L46+B47*L47)*100/(4*L48),"")</f>
        <v/>
      </c>
      <c r="BG50" s="239" t="str">
        <f>IF(AI23="CO 5",(B44*M44+B45*M45+B46*M46+B47*M47)*100/(4*M48),"")</f>
        <v/>
      </c>
      <c r="BH50" s="239" t="str">
        <f>IF(AI24="CO 5",(B44*N44+B45*N45+B46*N46+B47*N47)*100/(4*N48),"")</f>
        <v/>
      </c>
      <c r="BI50" s="239" t="str">
        <f>IF(AI25="CO 5",($B$44*O44+$B$45*O45+$B$46*O46+$B$47*O47)*100/(4*O48),"")</f>
        <v/>
      </c>
      <c r="BJ50" s="239" t="str">
        <f>IF(AI26="CO 5",($B$44*P44+$B$45*P45+$B$46*P46+$B$47*P47)*100/(4*P48),"")</f>
        <v/>
      </c>
      <c r="BK50" s="239" t="str">
        <f>IF(AI27="CO 5",($B$44*Q44+$B$45*Q45+$B$46*Q46+$B$47*Q47)*100/(4*Q48),"")</f>
        <v/>
      </c>
      <c r="BL50" s="239" t="str">
        <f>IF(AI28="CO 5",($B$44*R44+$B$45*R45+$B$46*R46+$B$47*R47)*100/(4*R48),"")</f>
        <v/>
      </c>
      <c r="BM50" s="239" t="str">
        <f>IF(AI29="CO 5",($B$44*S44+$B$45*S45+$B$46*S46+$B$47*S47)*100/(4*S48),"")</f>
        <v/>
      </c>
      <c r="BN50" s="239" t="str">
        <f>IF(AI30="CO 5",($B$44*T44+$B$45*T45+$B$46*T46+$B$47*T47)*100/(4*T48),"")</f>
        <v/>
      </c>
      <c r="BO50" s="239" t="str">
        <f>IF(AI31="CO 5",($B$44*U44+$B$45*U45+$B$46*U46+$B$47*U47)*100/(4*U48),"")</f>
        <v/>
      </c>
      <c r="BP50" s="239" t="str">
        <f>IF(AI32="CO 5",($B$44*V44+$B$45*V45+$B$46*V46+$B$47*V47)*100/(4*V48),"")</f>
        <v/>
      </c>
      <c r="BQ50" s="239" t="str">
        <f>IF(AI33="CO 5",($B$44*W44+$B$45*W45+$B$46*W46+$B$47*W47)*100/(4*W48),"")</f>
        <v/>
      </c>
    </row>
    <row r="51">
      <c r="A51" s="98"/>
      <c r="B51" s="98"/>
      <c r="C51" s="192" t="s">
        <v>205</v>
      </c>
      <c r="D51" s="193" t="str">
        <f t="shared" ref="D51:D56" si="18">AW7</f>
        <v/>
      </c>
      <c r="E51" s="276"/>
      <c r="F51" s="276"/>
      <c r="G51" s="276"/>
      <c r="H51" s="276"/>
      <c r="I51" s="277"/>
      <c r="J51" s="277"/>
      <c r="K51" s="277"/>
      <c r="L51" s="277"/>
      <c r="M51" s="277"/>
      <c r="N51" s="277"/>
      <c r="O51" s="277"/>
      <c r="P51" s="277"/>
      <c r="Q51" s="277"/>
      <c r="R51" s="277"/>
      <c r="S51" s="277"/>
      <c r="T51" s="277"/>
      <c r="U51" s="277"/>
      <c r="V51" s="277"/>
      <c r="W51" s="277"/>
      <c r="X51" s="291"/>
      <c r="Z51" s="168"/>
      <c r="AA51" s="168"/>
      <c r="AB51" s="168"/>
      <c r="AC51" s="168"/>
      <c r="AD51" s="168"/>
      <c r="AE51" s="171"/>
      <c r="AX51" s="244" t="str">
        <f>IF(AK9="CO 5",(B44*D44+B45*D45+B46*D46+B47*D47)*100/(4*D48),"")</f>
        <v/>
      </c>
      <c r="AY51" s="244" t="str">
        <f>IF(AK15="CO 5",(B44*E44+B45*E45+B46*E46+B47*E47)*100/(4*E48),"")</f>
        <v/>
      </c>
      <c r="AZ51" s="244" t="str">
        <f>IF(AK16="CO 5",(B44*F44+B45*F45+B46*F46+B47*F47)*100/(4*F48),"")</f>
        <v/>
      </c>
      <c r="BA51" s="244" t="str">
        <f>IF(AK17="CO 5",(B44*G44+B45*G45+B46*G46+B47*G47)*100/(4*G48),"")</f>
        <v/>
      </c>
      <c r="BB51" s="244" t="str">
        <f>IF(AK18="CO 5",(B44*H44+B45*H45+B46*H46+B47*H47)*100/(4*H48),"")</f>
        <v/>
      </c>
      <c r="BC51" s="244" t="str">
        <f>IF(AK19="CO 5",(B44*I44+B45*I45+B46*I46+B47*I47)*100/(4*I48),"")</f>
        <v/>
      </c>
      <c r="BD51" s="244" t="str">
        <f>IF(AK20="CO 5",(B44*J44+B45*J45+B46*J46+B47*J47)*100/(4*J48),"")</f>
        <v/>
      </c>
      <c r="BE51" s="244" t="str">
        <f>IF(AK21="CO 5",(B44*K44+B45*K45+B46*K46+B47*K47)*100/(4*K48),"")</f>
        <v/>
      </c>
      <c r="BF51" s="244" t="str">
        <f>IF(AK22="CO 5",(B44*L44+B45*L45+B46*L46+B47*L47)*100/(4*L48),"")</f>
        <v/>
      </c>
      <c r="BG51" s="244" t="str">
        <f>IF(AK23="CO 5",(B44*M44+B45*M145+B46*M46+B47*M47)*100/(4*M48),"")</f>
        <v/>
      </c>
      <c r="BH51" s="244" t="str">
        <f>IF(AK24="CO 5",(B44*N44+B45*N45+B46*N46+B47*N47)*100/(4*N48),"")</f>
        <v/>
      </c>
      <c r="BI51" s="244" t="str">
        <f>IF(AK25="CO 5",($B$44*O44+$B$45*O45+$B$46*O46+$B$47*O47)*100/(4*O48),"")</f>
        <v/>
      </c>
      <c r="BJ51" s="244" t="str">
        <f>IF(AK26="CO 5",($B$44*P44+$B$45*P45+$B$46*P46+$B$47*P47)*100/(4*P48),"")</f>
        <v/>
      </c>
      <c r="BK51" s="244" t="str">
        <f>IF(AK27="CO 5",($B$44*Q44+$B$45*Q45+$B$46*Q46+$B$47*Q47)*100/(4*Q48),"")</f>
        <v/>
      </c>
      <c r="BL51" s="244" t="str">
        <f>IF(AK28="CO 5",($B$44*R44+$B$45*R45+$B$46*R46+$B$47*R47)*100/(4*R48),"")</f>
        <v/>
      </c>
      <c r="BM51" s="244" t="str">
        <f>IF(AK29="CO 5",($B$44*S44+$B$45*S45+$B$46*S46+$B$47*S47)*100/(4*S48),"")</f>
        <v/>
      </c>
      <c r="BN51" s="244" t="str">
        <f>IF(AK30="CO 5",($B$44*T44+$B$45*T45+$B$46*T46+$B$47*T47)*100/(4*T48),"")</f>
        <v/>
      </c>
      <c r="BO51" s="244" t="str">
        <f>IF(AK31="CO 5",($B$44*U44+$B$45*U45+$B$46*U46+$B$47*U47)*100/(4*U48),"")</f>
        <v/>
      </c>
      <c r="BP51" s="244" t="str">
        <f>IF(AK32="CO 5",($B$44*V44+$B$45*V45+$B$46*V46+$B$47*V47)*100/(4*V48),"")</f>
        <v/>
      </c>
      <c r="BQ51" s="244" t="str">
        <f>IF(AK33="CO 5",($B$44*W44+$B$45*W45+$B$46*W46+$B$47*W47)*100/(4*W48),"")</f>
        <v/>
      </c>
    </row>
    <row r="52">
      <c r="A52" s="98"/>
      <c r="B52" s="98"/>
      <c r="C52" s="192" t="s">
        <v>206</v>
      </c>
      <c r="D52" s="193" t="str">
        <f t="shared" si="18"/>
        <v/>
      </c>
      <c r="E52" s="276"/>
      <c r="F52" s="276"/>
      <c r="G52" s="276"/>
      <c r="H52" s="276"/>
      <c r="I52" s="277"/>
      <c r="J52" s="277"/>
      <c r="K52" s="277"/>
      <c r="L52" s="277"/>
      <c r="M52" s="277"/>
      <c r="N52" s="277"/>
      <c r="O52" s="277"/>
      <c r="P52" s="277"/>
      <c r="Q52" s="277"/>
      <c r="R52" s="277"/>
      <c r="S52" s="277"/>
      <c r="T52" s="277"/>
      <c r="U52" s="277"/>
      <c r="V52" s="277"/>
      <c r="W52" s="277"/>
      <c r="X52" s="291"/>
      <c r="Z52" s="168"/>
      <c r="AA52" s="168"/>
      <c r="AB52" s="168"/>
      <c r="AC52" s="168"/>
      <c r="AD52" s="168"/>
      <c r="AE52" s="171"/>
      <c r="AX52" s="239" t="str">
        <f>IF(AM9="CO 5",(B44*D44+B45*D45+B46*D46+B47*D47)*100/(4*D48),"")</f>
        <v/>
      </c>
      <c r="AY52" s="239" t="str">
        <f>IF(AM15="CO 5",(B44*E44+B45*E45+B46*E46+B47*E47)*100/(4*E48),"")</f>
        <v/>
      </c>
      <c r="AZ52" s="239" t="str">
        <f>IF(AM16="CO 5",(B44*F44+B45*F45+B46*F46+B47*F47)*100/(4*F48),"")</f>
        <v/>
      </c>
      <c r="BA52" s="239" t="str">
        <f>IF(AM17="CO 5",(B44*G44+B45*G45+B46*G46+B47*G47)*100/(4*G48),"")</f>
        <v/>
      </c>
      <c r="BB52" s="239" t="str">
        <f>IF(AM18="CO 5",(B44*H44+B45*H45+B46*H46+B47*H47)*100/(4*H48),"")</f>
        <v/>
      </c>
      <c r="BC52" s="239" t="str">
        <f>IF(AM19="CO 5",(B44*I44+B45*I45+B46*I46+B47*I47)*100/(4*I48),"")</f>
        <v/>
      </c>
      <c r="BD52" s="239" t="str">
        <f>IF(AM20="CO 5",(B44*J44+B45*J45+B46*J46+B47*J47)*100/(4*J48),"")</f>
        <v/>
      </c>
      <c r="BE52" s="239" t="str">
        <f>IF(AM21="CO 5",(B44*K44+B45*K45+B46*K46+B47*K47)*100/(4*K48),"")</f>
        <v/>
      </c>
      <c r="BF52" s="239" t="str">
        <f>IF(AM22="CO 5",(B44*L44+B45*L45+B46*L46+B47*L47)*100/(4*L48),"")</f>
        <v/>
      </c>
      <c r="BG52" s="239" t="str">
        <f>IF(AM23="CO 5",(B44*M44+B45*M45+B46*M46+B47*M47)*100/(4*M48),"")</f>
        <v/>
      </c>
      <c r="BH52" s="239" t="str">
        <f>IF(AM24="CO 5",(B44*N44+B45*N45+B46*N46+B47*N47)*100/(4*N48),"")</f>
        <v/>
      </c>
      <c r="BI52" s="239" t="str">
        <f>IF(AM25="CO 5",($B$44*O44+$B$45*O45+$B$46*O46+$B$47*O47)*100/(4*O48),"")</f>
        <v/>
      </c>
      <c r="BJ52" s="239" t="str">
        <f>IF(AM26="CO 5",($B$44*P44+$B$45*P45+$B$46*P46+$B$47*P47)*100/(4*P48),"")</f>
        <v/>
      </c>
      <c r="BK52" s="239" t="str">
        <f>IF(AM27="CO 5",($B$44*Q44+$B$45*Q45+$B$46*Q46+$B$47*Q47)*100/(4*Q48),"")</f>
        <v/>
      </c>
      <c r="BL52" s="239" t="str">
        <f>IF(AM28="CO 5",($B$44*R44+$B$45*R45+$B$46*R46+$B$47*R47)*100/(4*R48),"")</f>
        <v/>
      </c>
      <c r="BM52" s="239" t="str">
        <f>IF(AM29="CO 5",($B$44*S44+$B$45*S45+$B$46*S46+$B$47*S47)*100/(4*S48),"")</f>
        <v/>
      </c>
      <c r="BN52" s="239" t="str">
        <f>IF(AM30="CO 5",($B$44*T44+$B$45*T45+$B$46*T46+$B$47*T47)*100/(4*T48),"")</f>
        <v/>
      </c>
      <c r="BO52" s="239" t="str">
        <f>IF(AM31="CO 5",($B$44*U44+$B$45*U45+$B$46*U46+$B$47*U47)*100/(4*U48),"")</f>
        <v/>
      </c>
      <c r="BP52" s="239" t="str">
        <f>IF(AM32="CO 5",($B$44*V44+$B$45*V45+$B$46*V46+$B$47*V47)*100/(4*V48),"")</f>
        <v/>
      </c>
      <c r="BQ52" s="239" t="str">
        <f>IF(AM33="CO 5",($B$44*W44+$B$45*W45+$B$46*W46+$B$47*W47)*100/(4*W48),"")</f>
        <v/>
      </c>
    </row>
    <row r="53">
      <c r="A53" s="98"/>
      <c r="B53" s="98"/>
      <c r="C53" s="192" t="s">
        <v>207</v>
      </c>
      <c r="D53" s="193" t="str">
        <f t="shared" si="18"/>
        <v/>
      </c>
      <c r="E53" s="276"/>
      <c r="F53" s="276"/>
      <c r="G53" s="276"/>
      <c r="H53" s="276"/>
      <c r="I53" s="277"/>
      <c r="J53" s="277"/>
      <c r="K53" s="277"/>
      <c r="L53" s="277"/>
      <c r="M53" s="277"/>
      <c r="N53" s="277"/>
      <c r="O53" s="277"/>
      <c r="P53" s="277"/>
      <c r="Q53" s="277"/>
      <c r="R53" s="277"/>
      <c r="S53" s="277"/>
      <c r="T53" s="277"/>
      <c r="U53" s="277"/>
      <c r="V53" s="277"/>
      <c r="W53" s="277"/>
      <c r="X53" s="292"/>
      <c r="Z53" s="168"/>
      <c r="AA53" s="168"/>
      <c r="AB53" s="168"/>
      <c r="AC53" s="168"/>
      <c r="AD53" s="168"/>
      <c r="AE53" s="171"/>
      <c r="AX53" s="245" t="str">
        <f t="shared" ref="AX53:BQ53" si="19">IF(COUNTBLANK(AX47:AX52)=6,"",AVERAGE(AX47:AX52))</f>
        <v/>
      </c>
      <c r="AY53" s="245" t="str">
        <f t="shared" si="19"/>
        <v/>
      </c>
      <c r="AZ53" s="245" t="str">
        <f t="shared" si="19"/>
        <v/>
      </c>
      <c r="BA53" s="245" t="str">
        <f t="shared" si="19"/>
        <v/>
      </c>
      <c r="BB53" s="245" t="str">
        <f t="shared" si="19"/>
        <v/>
      </c>
      <c r="BC53" s="245" t="str">
        <f t="shared" si="19"/>
        <v/>
      </c>
      <c r="BD53" s="245" t="str">
        <f t="shared" si="19"/>
        <v/>
      </c>
      <c r="BE53" s="245" t="str">
        <f t="shared" si="19"/>
        <v/>
      </c>
      <c r="BF53" s="245" t="str">
        <f t="shared" si="19"/>
        <v/>
      </c>
      <c r="BG53" s="245" t="str">
        <f t="shared" si="19"/>
        <v/>
      </c>
      <c r="BH53" s="245" t="str">
        <f t="shared" si="19"/>
        <v/>
      </c>
      <c r="BI53" s="245" t="str">
        <f t="shared" si="19"/>
        <v/>
      </c>
      <c r="BJ53" s="245" t="str">
        <f t="shared" si="19"/>
        <v/>
      </c>
      <c r="BK53" s="245" t="str">
        <f t="shared" si="19"/>
        <v/>
      </c>
      <c r="BL53" s="245" t="str">
        <f t="shared" si="19"/>
        <v/>
      </c>
      <c r="BM53" s="245" t="str">
        <f t="shared" si="19"/>
        <v/>
      </c>
      <c r="BN53" s="245" t="str">
        <f t="shared" si="19"/>
        <v/>
      </c>
      <c r="BO53" s="245" t="str">
        <f t="shared" si="19"/>
        <v/>
      </c>
      <c r="BP53" s="245" t="str">
        <f t="shared" si="19"/>
        <v/>
      </c>
      <c r="BQ53" s="245" t="str">
        <f t="shared" si="19"/>
        <v/>
      </c>
    </row>
    <row r="54">
      <c r="A54" s="98"/>
      <c r="B54" s="98"/>
      <c r="C54" s="192" t="s">
        <v>208</v>
      </c>
      <c r="D54" s="193" t="str">
        <f t="shared" si="18"/>
        <v/>
      </c>
      <c r="E54" s="276"/>
      <c r="F54" s="293"/>
      <c r="G54" s="276"/>
      <c r="H54" s="276"/>
      <c r="I54" s="277"/>
      <c r="J54" s="277"/>
      <c r="K54" s="277"/>
      <c r="L54" s="277"/>
      <c r="M54" s="277"/>
      <c r="N54" s="277"/>
      <c r="O54" s="277"/>
      <c r="P54" s="277"/>
      <c r="Q54" s="277"/>
      <c r="R54" s="277"/>
      <c r="S54" s="277"/>
      <c r="T54" s="277"/>
      <c r="U54" s="277"/>
      <c r="V54" s="277"/>
      <c r="W54" s="277"/>
      <c r="X54" s="278"/>
      <c r="Z54" s="168"/>
      <c r="AA54" s="168"/>
      <c r="AB54" s="168"/>
      <c r="AC54" s="168"/>
      <c r="AD54" s="168"/>
      <c r="AE54" s="171"/>
      <c r="AX54" s="183"/>
      <c r="AY54" s="183"/>
      <c r="AZ54" s="183"/>
      <c r="BA54" s="183"/>
      <c r="BB54" s="183"/>
      <c r="BC54" s="183"/>
      <c r="BD54" s="183"/>
      <c r="BE54" s="183"/>
      <c r="BF54" s="183"/>
      <c r="BG54" s="183"/>
      <c r="BH54" s="183"/>
      <c r="BI54" s="183"/>
      <c r="BJ54" s="183"/>
      <c r="BK54" s="183"/>
      <c r="BL54" s="183"/>
      <c r="BM54" s="183"/>
      <c r="BN54" s="183"/>
      <c r="BO54" s="183"/>
      <c r="BP54" s="183"/>
      <c r="BQ54" s="183"/>
    </row>
    <row r="55">
      <c r="A55" s="98"/>
      <c r="B55" s="98"/>
      <c r="C55" s="192" t="s">
        <v>209</v>
      </c>
      <c r="D55" s="193" t="str">
        <f t="shared" si="18"/>
        <v/>
      </c>
      <c r="E55" s="276"/>
      <c r="F55" s="276"/>
      <c r="G55" s="276"/>
      <c r="H55" s="276"/>
      <c r="I55" s="277"/>
      <c r="J55" s="277"/>
      <c r="K55" s="277"/>
      <c r="L55" s="277"/>
      <c r="M55" s="277"/>
      <c r="N55" s="277"/>
      <c r="O55" s="277"/>
      <c r="P55" s="277"/>
      <c r="Q55" s="277"/>
      <c r="R55" s="277"/>
      <c r="S55" s="277"/>
      <c r="T55" s="277"/>
      <c r="U55" s="277"/>
      <c r="V55" s="277"/>
      <c r="W55" s="277"/>
      <c r="X55" s="278"/>
      <c r="Z55" s="168"/>
      <c r="AA55" s="168"/>
      <c r="AB55" s="168"/>
      <c r="AC55" s="168"/>
      <c r="AD55" s="168"/>
      <c r="AE55" s="171"/>
      <c r="AX55" s="237" t="s">
        <v>148</v>
      </c>
      <c r="AY55" s="3"/>
      <c r="AZ55" s="3"/>
      <c r="BA55" s="3"/>
      <c r="BB55" s="3"/>
      <c r="BC55" s="3"/>
      <c r="BD55" s="3"/>
      <c r="BE55" s="3"/>
      <c r="BF55" s="3"/>
      <c r="BG55" s="3"/>
      <c r="BH55" s="3"/>
      <c r="BI55" s="3"/>
      <c r="BJ55" s="3"/>
      <c r="BK55" s="3"/>
      <c r="BL55" s="3"/>
      <c r="BM55" s="3"/>
      <c r="BN55" s="3"/>
      <c r="BO55" s="3"/>
      <c r="BP55" s="3"/>
      <c r="BQ55" s="4"/>
    </row>
    <row r="56">
      <c r="A56" s="98"/>
      <c r="B56" s="98"/>
      <c r="C56" s="192" t="s">
        <v>210</v>
      </c>
      <c r="D56" s="193" t="str">
        <f t="shared" si="18"/>
        <v/>
      </c>
      <c r="E56" s="276"/>
      <c r="F56" s="276"/>
      <c r="G56" s="276"/>
      <c r="H56" s="276"/>
      <c r="I56" s="277"/>
      <c r="J56" s="277"/>
      <c r="K56" s="277"/>
      <c r="L56" s="277"/>
      <c r="M56" s="277"/>
      <c r="N56" s="277"/>
      <c r="O56" s="277"/>
      <c r="P56" s="277"/>
      <c r="Q56" s="277"/>
      <c r="R56" s="277"/>
      <c r="S56" s="277"/>
      <c r="T56" s="277"/>
      <c r="U56" s="277"/>
      <c r="V56" s="277"/>
      <c r="W56" s="277"/>
      <c r="X56" s="278"/>
      <c r="Z56" s="168"/>
      <c r="AA56" s="168"/>
      <c r="AB56" s="168"/>
      <c r="AC56" s="168"/>
      <c r="AD56" s="168"/>
      <c r="AE56" s="171"/>
      <c r="AX56" s="238" t="s">
        <v>192</v>
      </c>
      <c r="AY56" s="238" t="s">
        <v>193</v>
      </c>
      <c r="AZ56" s="238" t="s">
        <v>194</v>
      </c>
      <c r="BA56" s="238" t="s">
        <v>195</v>
      </c>
      <c r="BB56" s="238" t="s">
        <v>196</v>
      </c>
      <c r="BC56" s="238" t="s">
        <v>236</v>
      </c>
      <c r="BD56" s="238" t="s">
        <v>237</v>
      </c>
      <c r="BE56" s="238" t="s">
        <v>238</v>
      </c>
      <c r="BF56" s="238" t="s">
        <v>239</v>
      </c>
      <c r="BG56" s="238" t="s">
        <v>240</v>
      </c>
      <c r="BH56" s="238" t="s">
        <v>241</v>
      </c>
      <c r="BI56" s="238" t="s">
        <v>242</v>
      </c>
      <c r="BJ56" s="238" t="s">
        <v>243</v>
      </c>
      <c r="BK56" s="238" t="s">
        <v>244</v>
      </c>
      <c r="BL56" s="238" t="s">
        <v>245</v>
      </c>
      <c r="BM56" s="238" t="s">
        <v>246</v>
      </c>
      <c r="BN56" s="238" t="s">
        <v>247</v>
      </c>
      <c r="BO56" s="238" t="s">
        <v>248</v>
      </c>
      <c r="BP56" s="238" t="s">
        <v>249</v>
      </c>
      <c r="BQ56" s="238" t="s">
        <v>250</v>
      </c>
    </row>
    <row r="57">
      <c r="A57" s="98"/>
      <c r="X57" s="278"/>
      <c r="Z57" s="168"/>
      <c r="AA57" s="168"/>
      <c r="AB57" s="168"/>
      <c r="AC57" s="168"/>
      <c r="AD57" s="168"/>
      <c r="AE57" s="171"/>
      <c r="AX57" s="239" t="str">
        <f>IF(AC9="CO 6",(B44*D44+B45*D45+B46*D46+B47*D47)*100/(4*D48),"")</f>
        <v/>
      </c>
      <c r="AY57" s="240" t="str">
        <f>IF(AC15="CO 6",(B44*E44+B45*E45+B46*E46+B47*E47)*100/(4*E48),"")</f>
        <v/>
      </c>
      <c r="AZ57" s="240" t="str">
        <f>IF(AC16="CO 6",(B44*F44+B45*F45+B46*F46+B47*F47)*100/(4*F48),"")</f>
        <v/>
      </c>
      <c r="BA57" s="240" t="str">
        <f>IF(AC17="CO 6",(B44*G44+B45*G45+B46*G46+B47*G47)*100/(4*G48),"")</f>
        <v/>
      </c>
      <c r="BB57" s="240" t="str">
        <f>IF(AC18="CO 6",(B44*H44+B45*H45+B46*H46+B47*H47)*100/(4*H48),"")</f>
        <v/>
      </c>
      <c r="BC57" s="240" t="str">
        <f>IF(AC19="CO 6",(B44*I44+B45*I45+B46*I46+B47*I47)*100/(4*I48),"")</f>
        <v/>
      </c>
      <c r="BD57" s="240" t="str">
        <f>IF(AC20="CO 6",(B44*J44+B45*J45+B46*J46+B47*J47)*100/(4*J48),"")</f>
        <v/>
      </c>
      <c r="BE57" s="240" t="str">
        <f>IF(AC21="CO 6",(B44*K44+B45*K45+B46*K46+B47*K47)*100/(4*K48),"")</f>
        <v/>
      </c>
      <c r="BF57" s="240" t="str">
        <f>IF(AC22="CO 6",(B44*L44+B45*L45+B46*L46+B47*L47)*100/(4*L48),"")</f>
        <v/>
      </c>
      <c r="BG57" s="240" t="str">
        <f>IF(AC23="CO 6",(B44*M44+B45*M45+B46*M46+B47*M47)*100/(4*M48),"")</f>
        <v/>
      </c>
      <c r="BH57" s="240" t="str">
        <f>IF(AC24="CO 6",(B44*N44+B45*N45+B46*N46+B47*N47)*100/(4*N48),"")</f>
        <v/>
      </c>
      <c r="BI57" s="240" t="str">
        <f>IF(AC25="CO 6",($B$44*O44+$B$45*O45+$B$46*O46+$B$47*O47)*100/(4*O48),"")</f>
        <v/>
      </c>
      <c r="BJ57" s="240" t="str">
        <f>IF(AC26="CO 6",($B$44*P44+$B$45*P45+$B$46*P46+$B$47*P47)*100/(4*P48),"")</f>
        <v/>
      </c>
      <c r="BK57" s="240" t="str">
        <f>IF(AC27="CO 6",($B$44*Q44+$B$45*Q45+$B$46*Q46+$B$47*Q47)*100/(4*Q48),"")</f>
        <v/>
      </c>
      <c r="BL57" s="240" t="str">
        <f>IF(AC28="CO 6",($B$44*R44+$B$45*R45+$B$46*R46+$B$47*R47)*100/(4*R48),"")</f>
        <v/>
      </c>
      <c r="BM57" s="240" t="str">
        <f>IF(AC29="CO 6",($B$44*S44+$B$45*S45+$B$46*S46+$B$47*S47)*100/(4*S48),"")</f>
        <v/>
      </c>
      <c r="BN57" s="240" t="str">
        <f>IF(AC30="CO 6",($B$44*T44+$B$45*T45+$B$46*T46+$B$47*T47)*100/(4*T48),"")</f>
        <v/>
      </c>
      <c r="BO57" s="240" t="str">
        <f>IF(AC31="CO 6",($B$44*U44+$B$45*U45+$B$46*U46+$B$47*U47)*100/(4*U48),"")</f>
        <v/>
      </c>
      <c r="BP57" s="240" t="str">
        <f>IF(AC32="CO 6",($B$44*V44+$B$45*V45+$B$46*V46+$B$47*V47)*100/(4*V48),"")</f>
        <v/>
      </c>
      <c r="BQ57" s="268" t="str">
        <f>IF(AC33="CO 6",($B$44*W44+$B$45*W45+$B$46*W46+$B$47*W47)*100/(4*W48),"")</f>
        <v/>
      </c>
    </row>
    <row r="58" hidden="1">
      <c r="A58" s="98"/>
      <c r="X58" s="278"/>
      <c r="Z58" s="168"/>
      <c r="AA58" s="168"/>
      <c r="AB58" s="168"/>
      <c r="AC58" s="168"/>
      <c r="AD58" s="168"/>
      <c r="AE58" s="171"/>
      <c r="AX58" s="240" t="str">
        <f>IF(AE9="CO 6",(B44*D44+B45*D45+B46*D46+B47*D47)*100/(4*D48),"")</f>
        <v/>
      </c>
      <c r="AY58" s="240" t="str">
        <f>IF(AE15="CO 6",(B44*E44+B45*E45+B46*E46+B47*E47)*100/(4*E48),"")</f>
        <v/>
      </c>
      <c r="AZ58" s="240" t="str">
        <f>IF(AE16="CO 6",(B44*F44+B45*F45+B46*F46+B47*F47)*100/(4*F48),"")</f>
        <v/>
      </c>
      <c r="BA58" s="240" t="str">
        <f>IF(AE17="CO 6",(B44*G44+B45*G45+B46*G46+B47*G47)*100/(4*G48),"")</f>
        <v/>
      </c>
      <c r="BB58" s="240" t="str">
        <f>IF(AE18="CO 6",(B44*H44+B45*H45+B46*H46+B47*H47)*100/(4*H48),"")</f>
        <v/>
      </c>
      <c r="BC58" s="240" t="str">
        <f>IF(AE19="CO 6",(B44*I44+B45*I45+B46*I46+B47*I47)*100/(4*I48),"")</f>
        <v/>
      </c>
      <c r="BD58" s="240" t="str">
        <f>IF(AE20="CO 6",(B44*J44+B45*J45+B46*J46+B47*J47)*100/(4*J48),"")</f>
        <v/>
      </c>
      <c r="BE58" s="240" t="str">
        <f>IF(AE21="CO 6",(B44*K44+B45*K45+B46*K46+B47*K47)*100/(4*K48),"")</f>
        <v/>
      </c>
      <c r="BF58" s="240" t="str">
        <f>IF(AE22="CO 6",(B44*L44+B45*L45+B46*L46+B47*L47)*100/(4*L48),"")</f>
        <v/>
      </c>
      <c r="BG58" s="240" t="str">
        <f>IF(AE23="CO 6",(B44*M44+B45*M45+B46*M46+B47*M47)*100/(4*M48),"")</f>
        <v/>
      </c>
      <c r="BH58" s="240" t="str">
        <f>IF(AE24="CO 6",(B44*N44+B45*N45+B46*N46+B47*N47)*100/(4*N48),"")</f>
        <v/>
      </c>
      <c r="BI58" s="240" t="str">
        <f>IF(AE25="CO 6",($B$44*O44+$B$45*O45+$B$46*O46+$B$47*O47)*100/(4*O48),"")</f>
        <v/>
      </c>
      <c r="BJ58" s="240" t="str">
        <f>IF(AE26="CO 6",($B$44*P44+$B$45*P45+$B$46*P46+$B$47*P47)*100/(4*P48),"")</f>
        <v/>
      </c>
      <c r="BK58" s="149" t="str">
        <f>IF(AE27="CO 6",($B$44*Q44+$B$45*Q45+$B$46*Q46+$B$47*Q47)*100/(4*Q48),"")</f>
        <v/>
      </c>
      <c r="BL58" s="149" t="str">
        <f>IF(AE28="CO 6",($B$44*R44+$B$45*R45+$B$46*R46+$B$47*R47)*100/(4*R48),"")</f>
        <v/>
      </c>
      <c r="BM58" s="149" t="str">
        <f>IF(AE29="CO 6",($B$44*S44+$B$45*S45+$B$46*S46+$B$47*S47)*100/(4*S48),"")</f>
        <v/>
      </c>
      <c r="BN58" s="149" t="str">
        <f>IF(AE30="CO 6",($B$44*T44+$B$45*T45+$B$46*T46+$B$47*T47)*100/(4*T48),"")</f>
        <v/>
      </c>
      <c r="BO58" s="149" t="str">
        <f>IF(AE31="CO 6",($B$44*U44+$B$45*U45+$B$46*U46+$B$47*U47)*100/(4*U48),"")</f>
        <v/>
      </c>
      <c r="BP58" s="149" t="str">
        <f>IF(AE32="CO 6",($B$44*V44+$B$45*V45+$B$46*V46+$B$47*V47)*100/(4*V48),"")</f>
        <v/>
      </c>
      <c r="BQ58" s="149" t="str">
        <f>IF(AE33="CO 6",($B$44*W44+$B$45*W45+$B$46*W46+$B$47*W47)*100/(4*W48),"")</f>
        <v/>
      </c>
    </row>
    <row r="59" hidden="1">
      <c r="A59" s="98"/>
      <c r="X59" s="278"/>
      <c r="Z59" s="168"/>
      <c r="AA59" s="168"/>
      <c r="AB59" s="168"/>
      <c r="AC59" s="168"/>
      <c r="AD59" s="168"/>
      <c r="AE59" s="171"/>
      <c r="AX59" s="242" t="str">
        <f>IF(AG9="CO 6",(B44*D44+B45*D45+B46*D46+B47*D47)*100/(4*D48),"")</f>
        <v/>
      </c>
      <c r="AY59" s="242" t="str">
        <f>IF(AG15="CO 6",(B44*E44+B45*E45+B46*E46+B47*E47)*100/(4*E48),"")</f>
        <v/>
      </c>
      <c r="AZ59" s="242" t="str">
        <f>IF(AG16="CO 6",(B44*F44+B45*F45+B46*F46+B47*F47)*100/(4*F48),"")</f>
        <v/>
      </c>
      <c r="BA59" s="242" t="str">
        <f>IF(AG17="CO 6",(B44*G44+B45*G45+B46*G46+B47*G47)*100/(4*G48),"")</f>
        <v/>
      </c>
      <c r="BB59" s="242" t="str">
        <f>IF(AG18="CO 6",(B44*H44+B45*H45+B46*H46+B47*H47)*100/(4*H48),"")</f>
        <v/>
      </c>
      <c r="BC59" s="242" t="str">
        <f>IF(AG19="CO 6",(B44*I44+B45*I45+B46*I46+B47*I47)*100/(4*I48),"")</f>
        <v/>
      </c>
      <c r="BD59" s="242" t="str">
        <f>IF(AG20="CO 6",(B44*J44+B45*J45+B46*J46+B47*J47)*100/(4*J48),"")</f>
        <v/>
      </c>
      <c r="BE59" s="242" t="str">
        <f>IF(AG21="CO 6",(B44*K44+B45*K45+B46*K46+B47*K47)*100/(4*K48),"")</f>
        <v/>
      </c>
      <c r="BF59" s="242" t="str">
        <f>IF(AG22="CO 6",(B44*L44+B45*L45+B46*L46+B47*L47)*100/(4*L48),"")</f>
        <v/>
      </c>
      <c r="BG59" s="242" t="str">
        <f>IF(AG23="CO 6",(B44*M44+B45*M45+B46*M46+B47*M47)*100/(4*M48),"")</f>
        <v/>
      </c>
      <c r="BH59" s="242" t="str">
        <f>IF(AG24="CO 6",(B44*N44+B45*N45+B46*N46+B47*N47)*100/(4*N48),"")</f>
        <v/>
      </c>
      <c r="BI59" s="242" t="str">
        <f>IF(AG25="CO 6",($B$44*O44+$B$45*O45+$B$46*O46+$B$47*O47)*100/(4*O48),"")</f>
        <v/>
      </c>
      <c r="BJ59" s="242" t="str">
        <f>IF(AG26="CO 6",($B$44*P44+$B$45*P45+$B$46*P46+$B$47*P47)*100/(4*P48),"")</f>
        <v/>
      </c>
      <c r="BK59" s="242" t="str">
        <f>IF(AG27="CO 6",($B$44*Q44+$B$45*Q45+$B$46*Q46+$B$47*Q47)*100/(4*Q48),"")</f>
        <v/>
      </c>
      <c r="BL59" s="242" t="str">
        <f>IF(AG28="CO 6",($B$44*R44+$B$45*R45+$B$46*R46+$B$47*R47)*100/(4*R48),"")</f>
        <v/>
      </c>
      <c r="BM59" s="242" t="str">
        <f>IF(AG29="CO 6",($B$44*S44+$B$45*S45+$B$46*S46+$B$47*S47)*100/(4*S48),"")</f>
        <v/>
      </c>
      <c r="BN59" s="242" t="str">
        <f>IF(AG30="CO 6",($B$44*T44+$B$45*T45+$B$46*T46+$B$47*T47)*100/(4*T48),"")</f>
        <v/>
      </c>
      <c r="BO59" s="242" t="str">
        <f>IF(AG31="CO 6",($B$44*U44+$B$45*U45+$B$46*U46+$B$47*U47)*100/(4*U48),"")</f>
        <v/>
      </c>
      <c r="BP59" s="242" t="str">
        <f>IF(AG32="CO 6",($B$44*V44+$B$45*V45+$B$46*V46+$B$47*V47)*100/(4*V48),"")</f>
        <v/>
      </c>
      <c r="BQ59" s="242" t="str">
        <f>IF(AG33="CO 6",($B$44*W44+$B$45*W45+$B$46*W46+$B$47*W47)*100/(4*W48),"")</f>
        <v/>
      </c>
    </row>
    <row r="60" hidden="1">
      <c r="A60" s="98"/>
      <c r="X60" s="278"/>
      <c r="Z60" s="168"/>
      <c r="AA60" s="168"/>
      <c r="AB60" s="168"/>
      <c r="AC60" s="168"/>
      <c r="AD60" s="168"/>
      <c r="AE60" s="171"/>
      <c r="AX60" s="239" t="str">
        <f>IF(AI9="CO 6",(B44*D44+B45*D45+B46*D46+B47*D47)*100/(4*D48),"")</f>
        <v/>
      </c>
      <c r="AY60" s="239" t="str">
        <f>IF(AI15="CO 6",(B44*E44+B45*E45+B46*E46+B47*E47)*100/(4*E48),"")</f>
        <v/>
      </c>
      <c r="AZ60" s="239" t="str">
        <f>IF(AI16="CO 6",(B44*F44+B45*F45+B46*F46+B47*F47)*100/(4*F48),"")</f>
        <v/>
      </c>
      <c r="BA60" s="239" t="str">
        <f>IF(AI17="CO 6",(B44*G44+B45*G45+B46*G46+B47*G47)*100/(4*G48),"")</f>
        <v/>
      </c>
      <c r="BB60" s="239" t="str">
        <f>IF(AI18="CO 6",(B44*H44+B45*H45+B46*H46+B47*H47)*100/(4*H48),"")</f>
        <v/>
      </c>
      <c r="BC60" s="239" t="str">
        <f>IF(AI19="CO 6",(B44*I44+B45*I45+B46*I46+B47*I47)*100/(4*I48),"")</f>
        <v/>
      </c>
      <c r="BD60" s="239" t="str">
        <f>IF(AI20="CO 6",(B44*J44+B45*J45+B46*J46+B47*J47)*100/(4*J48),"")</f>
        <v/>
      </c>
      <c r="BE60" s="239" t="str">
        <f>IF(AI21="CO 6",(B44*K44+B45*K45+B46*K46+B47*K47)*100/(4*K48),"")</f>
        <v/>
      </c>
      <c r="BF60" s="239" t="str">
        <f>IF(AI22="CO 6",(B44*L44+B45*L45+B46*L46+B47*L47)*100/(4*L48),"")</f>
        <v/>
      </c>
      <c r="BG60" s="239" t="str">
        <f>IF(AI23="CO 6",(B44*M44+B45*M45+B46*M46+B47*M47)*100/(4*M48),"")</f>
        <v/>
      </c>
      <c r="BH60" s="239" t="str">
        <f>IF(AI24="CO 6",(B44*N44+B45*N45+B46*N46+B47*N47)*100/(4*N48),"")</f>
        <v/>
      </c>
      <c r="BI60" s="239" t="str">
        <f>IF(AI25="CO 6",($B$44*O44+$B$45*O45+$B$46*O46+$B$47*O47)*100/(4*O48),"")</f>
        <v/>
      </c>
      <c r="BJ60" s="239" t="str">
        <f>IF(AI26="CO 6",($B$44*P44+$B$45*P45+$B$46*P46+$B$47*P47)*100/(4*P48),"")</f>
        <v/>
      </c>
      <c r="BK60" s="239" t="str">
        <f>IF(AI27="CO 6",($B$44*Q44+$B$45*Q45+$B$46*Q46+$B$47*Q47)*100/(4*Q48),"")</f>
        <v/>
      </c>
      <c r="BL60" s="239" t="str">
        <f>IF(AI28="CO 6",($B$44*R44+$B$45*R45+$B$46*R46+$B$47*R47)*100/(4*R48),"")</f>
        <v/>
      </c>
      <c r="BM60" s="239" t="str">
        <f>IF(AI29="CO 6",($B$44*S44+$B$45*S45+$B$46*S46+$B$47*S47)*100/(4*S48),"")</f>
        <v/>
      </c>
      <c r="BN60" s="239" t="str">
        <f>IF(AI30="CO 6",($B$44*T44+$B$45*T45+$B$46*T46+$B$47*T47)*100/(4*T48),"")</f>
        <v/>
      </c>
      <c r="BO60" s="239" t="str">
        <f>IF(AI31="CO 6",($B$44*U44+$B$45*U45+$B$46*U46+$B$47*U47)*100/(4*U48),"")</f>
        <v/>
      </c>
      <c r="BP60" s="239" t="str">
        <f>IF(AI32="CO 6",($B$44*V44+$B$45*V45+$B$46*V46+$B$47*V47)*100/(4*V48),"")</f>
        <v/>
      </c>
      <c r="BQ60" s="239" t="str">
        <f>IF(AI33="CO 6",($B$44*W44+$B$45*W45+$B$46*W46+$B$47*W47)*100/(4*W48),"")</f>
        <v/>
      </c>
    </row>
    <row r="61" hidden="1">
      <c r="A61" s="98"/>
      <c r="X61" s="278"/>
      <c r="Z61" s="168"/>
      <c r="AA61" s="168"/>
      <c r="AB61" s="168"/>
      <c r="AC61" s="168"/>
      <c r="AD61" s="168"/>
      <c r="AE61" s="171"/>
      <c r="AX61" s="244" t="str">
        <f>IF(AK9="CO 6",(B44*D44+B45*D45+B46*D46+B47*D47)*100/(4*D48),"")</f>
        <v/>
      </c>
      <c r="AY61" s="244" t="str">
        <f>IF(AK15="CO 6",(B44*E44+B45*E45+B46*E46+B47*E47)*100/(4*E48),"")</f>
        <v/>
      </c>
      <c r="AZ61" s="244" t="str">
        <f>IF(AK16="CO 6",(B44*F44+B45*F45+B46*F46+B47*F47)*100/(4*F48),"")</f>
        <v/>
      </c>
      <c r="BA61" s="244" t="str">
        <f>IF(AK17="CO 6",(B44*G44+B45*G45+B46*G46+B47*G47)*100/(4*G48),"")</f>
        <v/>
      </c>
      <c r="BB61" s="244" t="str">
        <f>IF(AK18="CO 6",(B44*H44+B45*H45+B46*H46+B47*H47)*100/(4*H48),"")</f>
        <v/>
      </c>
      <c r="BC61" s="244" t="str">
        <f>IF(AK19="CO 6",(B44*I44+B45*I45+B46*I46+B47*I47)*100/(4*I48),"")</f>
        <v/>
      </c>
      <c r="BD61" s="244" t="str">
        <f>IF(AK20="CO 6",(B44*J44+B45*J45+B46*J46+B47*J47)*100/(4*J48),"")</f>
        <v/>
      </c>
      <c r="BE61" s="244" t="str">
        <f>IF(AK21="CO 6",(B44*K44+B45*K45+B46*K46+B47*K47)*100/(4*K48),"")</f>
        <v/>
      </c>
      <c r="BF61" s="244" t="str">
        <f>IF(AK22="CO 6",(B44*L44+B45*L45+B46*L46+B47*L47)*100/(4*L48),"")</f>
        <v/>
      </c>
      <c r="BG61" s="244" t="str">
        <f>IF(AK23="CO 6",(B44*M44+B45*M145+B46*M46+B47*M47)*100/(4*M48),"")</f>
        <v/>
      </c>
      <c r="BH61" s="244" t="str">
        <f>IF(AK24="CO 6",(B44*N44+B45*N45+B46*N46+B47*N47)*100/(4*N48),"")</f>
        <v/>
      </c>
      <c r="BI61" s="244" t="str">
        <f>IF(AK25="CO 6",($B$44*O44+$B$45*O45+$B$46*O46+$B$47*O47)*100/(4*O48),"")</f>
        <v/>
      </c>
      <c r="BJ61" s="244" t="str">
        <f>IF(AK26="CO 6",($B$44*P44+$B$45*P45+$B$46*P46+$B$47*P47)*100/(4*P48),"")</f>
        <v/>
      </c>
      <c r="BK61" s="244" t="str">
        <f>IF(AK27="CO 6",($B$44*Q44+$B$45*Q45+$B$46*Q46+$B$47*Q47)*100/(4*Q48),"")</f>
        <v/>
      </c>
      <c r="BL61" s="244" t="str">
        <f>IF(AK28="CO 6",($B$44*R44+$B$45*R45+$B$46*R46+$B$47*R47)*100/(4*R48),"")</f>
        <v/>
      </c>
      <c r="BM61" s="244" t="str">
        <f>IF(AK29="CO 6",($B$44*S44+$B$45*S45+$B$46*S46+$B$47*S47)*100/(4*S48),"")</f>
        <v/>
      </c>
      <c r="BN61" s="244" t="str">
        <f>IF(AK30="CO 6",($B$44*T44+$B$45*T45+$B$46*T46+$B$47*T47)*100/(4*T48),"")</f>
        <v/>
      </c>
      <c r="BO61" s="244" t="str">
        <f>IF(AK31="CO 6",($B$44*U44+$B$45*U45+$B$46*U46+$B$47*U47)*100/(4*U48),"")</f>
        <v/>
      </c>
      <c r="BP61" s="244" t="str">
        <f>IF(AK32="CO 6",($B$44*V44+$B$45*V45+$B$46*V46+$B$47*V47)*100/(4*V48),"")</f>
        <v/>
      </c>
      <c r="BQ61" s="244" t="str">
        <f>IF(AK33="CO 6",($B$44*W44+$B$45*W45+$B$46*W46+$B$47*W47)*100/(4*W48),"")</f>
        <v/>
      </c>
    </row>
    <row r="62" hidden="1">
      <c r="A62" s="98"/>
      <c r="X62" s="278"/>
      <c r="Z62" s="168"/>
      <c r="AA62" s="168"/>
      <c r="AB62" s="168"/>
      <c r="AC62" s="168"/>
      <c r="AD62" s="168"/>
      <c r="AE62" s="171"/>
      <c r="AX62" s="239" t="str">
        <f>IF(AM9="CO 6",(B44*D44+B45*D45+B46*D46+B47*D47)*100/(4*D48),"")</f>
        <v/>
      </c>
      <c r="AY62" s="239" t="str">
        <f>IF(AM15="CO 6",(B44*E44+B45*E45+B46*E46+B47*E47)*100/(4*E48),"")</f>
        <v/>
      </c>
      <c r="AZ62" s="239" t="str">
        <f>IF(AM16="CO 6",(B44*F44+B45*F45+B46*F46+B47*F47)*100/(4*F48),"")</f>
        <v/>
      </c>
      <c r="BA62" s="239" t="str">
        <f>IF(AM17="CO 6",(B44*G44+B45*G45+B46*G46+B47*G47)*100/(4*G48),"")</f>
        <v/>
      </c>
      <c r="BB62" s="239" t="str">
        <f>IF(AM18="CO 6",(B44*H44+B45*H45+B46*H46+B47*H47)*100/(4*H48),"")</f>
        <v/>
      </c>
      <c r="BC62" s="268" t="str">
        <f>IF(AM19="CO 6",(B44*I44+B45*I45+B46*I46+B47*I47)*100/(4*I48),"")</f>
        <v/>
      </c>
      <c r="BD62" s="239" t="str">
        <f>IF(AM20="CO 6",(B44*J44+B45*J45+B46*J46+B47*J47)*100/(4*J48),"")</f>
        <v/>
      </c>
      <c r="BE62" s="239" t="str">
        <f>IF(AM21="CO 6",(B44*K44+B45*K45+B46*K46+B47*K47)*100/(4*K48),"")</f>
        <v/>
      </c>
      <c r="BF62" s="239" t="str">
        <f>IF(AM22="CO 6",(B44*L44+B45*L45+B46*L46+B47*L47)*100/(4*L48),"")</f>
        <v/>
      </c>
      <c r="BG62" s="239" t="str">
        <f>IF(AM23="CO 6",(B44*M44+B45*M45+B46*M46+B47*M47)*100/(4*M48),"")</f>
        <v/>
      </c>
      <c r="BH62" s="239" t="str">
        <f>IF(AM24="CO 6",(B44*N44+B45*N45+B46*N46+B47*N47)*100/(4*N48),"")</f>
        <v/>
      </c>
      <c r="BI62" s="239" t="str">
        <f>IF(AM25="CO 6",($B$44*O44+$B$45*O45+$B$46*O46+$B$47*O47)*100/(4*O48),"")</f>
        <v/>
      </c>
      <c r="BJ62" s="239" t="str">
        <f>IF(AM26="CO 6",($B$44*P44+$B$45*P45+$B$46*P46+$B$47*P47)*100/(4*P48),"")</f>
        <v/>
      </c>
      <c r="BK62" s="239" t="str">
        <f>IF(AM27="CO 6",($B$44*Q44+$B$45*Q45+$B$46*Q46+$B$47*Q47)*100/(4*Q48),"")</f>
        <v/>
      </c>
      <c r="BL62" s="239" t="str">
        <f>IF(AM28="CO 6",($B$44*R44+$B$45*R45+$B$46*R46+$B$47*R47)*100/(4*R48),"")</f>
        <v/>
      </c>
      <c r="BM62" s="239" t="str">
        <f>IF(AM29="CO 6",($B$44*S44+$B$45*S45+$B$46*S46+$B$47*S47)*100/(4*S48),"")</f>
        <v/>
      </c>
      <c r="BN62" s="239" t="str">
        <f>IF(AM30="CO 6",($B$44*T44+$B$45*T45+$B$46*T46+$B$47*T47)*100/(4*T48),"")</f>
        <v/>
      </c>
      <c r="BO62" s="239" t="str">
        <f>IF(AM31="CO 6",($B$44*U44+$B$45*U45+$B$46*U46+$B$47*U47)*100/(4*U48),"")</f>
        <v/>
      </c>
      <c r="BP62" s="268" t="str">
        <f>IF(AM32="CO 6",($B$44*V44+$B$45*V45+$B$46*V46+$B$47*V47)*100/(4*V48),"")</f>
        <v/>
      </c>
      <c r="BQ62" s="239" t="str">
        <f>IF(AM33="CO 6",($B$44*W44+$B$45*W45+$B$46*W46+$B$47*W47)*100/(4*W48),"")</f>
        <v/>
      </c>
    </row>
    <row r="63" hidden="1">
      <c r="A63" s="98"/>
      <c r="X63" s="278"/>
      <c r="Z63" s="168"/>
      <c r="AA63" s="168"/>
      <c r="AB63" s="168"/>
      <c r="AC63" s="168"/>
      <c r="AD63" s="168"/>
      <c r="AE63" s="171"/>
      <c r="AX63" s="245" t="str">
        <f t="shared" ref="AX63:BQ63" si="20">IF(COUNTBLANK(AX57:AX62)=6,"",AVERAGE(AX57:AX62))</f>
        <v/>
      </c>
      <c r="AY63" s="245" t="str">
        <f t="shared" si="20"/>
        <v/>
      </c>
      <c r="AZ63" s="245" t="str">
        <f t="shared" si="20"/>
        <v/>
      </c>
      <c r="BA63" s="245" t="str">
        <f t="shared" si="20"/>
        <v/>
      </c>
      <c r="BB63" s="245" t="str">
        <f t="shared" si="20"/>
        <v/>
      </c>
      <c r="BC63" s="245" t="str">
        <f t="shared" si="20"/>
        <v/>
      </c>
      <c r="BD63" s="245" t="str">
        <f t="shared" si="20"/>
        <v/>
      </c>
      <c r="BE63" s="245" t="str">
        <f t="shared" si="20"/>
        <v/>
      </c>
      <c r="BF63" s="245" t="str">
        <f t="shared" si="20"/>
        <v/>
      </c>
      <c r="BG63" s="245" t="str">
        <f t="shared" si="20"/>
        <v/>
      </c>
      <c r="BH63" s="245" t="str">
        <f t="shared" si="20"/>
        <v/>
      </c>
      <c r="BI63" s="245" t="str">
        <f t="shared" si="20"/>
        <v/>
      </c>
      <c r="BJ63" s="245" t="str">
        <f t="shared" si="20"/>
        <v/>
      </c>
      <c r="BK63" s="245" t="str">
        <f t="shared" si="20"/>
        <v/>
      </c>
      <c r="BL63" s="245" t="str">
        <f t="shared" si="20"/>
        <v/>
      </c>
      <c r="BM63" s="245" t="str">
        <f t="shared" si="20"/>
        <v/>
      </c>
      <c r="BN63" s="245" t="str">
        <f t="shared" si="20"/>
        <v/>
      </c>
      <c r="BO63" s="245" t="str">
        <f t="shared" si="20"/>
        <v/>
      </c>
      <c r="BP63" s="245" t="str">
        <f t="shared" si="20"/>
        <v/>
      </c>
      <c r="BQ63" s="245" t="str">
        <f t="shared" si="20"/>
        <v/>
      </c>
    </row>
    <row r="64" hidden="1">
      <c r="A64" s="98"/>
      <c r="X64" s="278"/>
      <c r="Z64" s="168"/>
      <c r="AA64" s="168"/>
      <c r="AB64" s="168"/>
      <c r="AC64" s="168"/>
      <c r="AD64" s="168"/>
      <c r="AE64" s="171"/>
      <c r="AX64" s="183"/>
      <c r="AY64" s="183"/>
      <c r="AZ64" s="183"/>
      <c r="BA64" s="183"/>
      <c r="BB64" s="183"/>
      <c r="BC64" s="183"/>
      <c r="BD64" s="183"/>
      <c r="BE64" s="183"/>
      <c r="BF64" s="183"/>
      <c r="BG64" s="183"/>
      <c r="BH64" s="183"/>
      <c r="BI64" s="183"/>
      <c r="BJ64" s="183"/>
      <c r="BK64" s="183"/>
      <c r="BL64" s="183"/>
      <c r="BM64" s="183"/>
      <c r="BN64" s="183"/>
      <c r="BO64" s="183"/>
      <c r="BP64" s="183"/>
      <c r="BQ64" s="183"/>
    </row>
    <row r="65" hidden="1">
      <c r="A65" s="98"/>
      <c r="X65" s="278"/>
      <c r="Z65" s="168"/>
      <c r="AA65" s="168"/>
      <c r="AB65" s="168"/>
      <c r="AC65" s="168"/>
      <c r="AD65" s="168"/>
      <c r="AE65" s="171"/>
      <c r="AX65" s="183"/>
      <c r="AY65" s="183"/>
      <c r="AZ65" s="183"/>
      <c r="BA65" s="183"/>
      <c r="BB65" s="183"/>
      <c r="BC65" s="183"/>
      <c r="BD65" s="183"/>
      <c r="BE65" s="183"/>
      <c r="BF65" s="183"/>
      <c r="BG65" s="183"/>
      <c r="BH65" s="183"/>
      <c r="BI65" s="183"/>
      <c r="BJ65" s="183"/>
      <c r="BK65" s="183"/>
      <c r="BL65" s="183"/>
      <c r="BM65" s="183"/>
      <c r="BN65" s="183"/>
      <c r="BO65" s="183"/>
      <c r="BP65" s="183"/>
      <c r="BQ65" s="183"/>
    </row>
    <row r="66" hidden="1">
      <c r="A66" s="98"/>
      <c r="X66" s="278"/>
      <c r="Z66" s="168"/>
      <c r="AA66" s="168"/>
      <c r="AB66" s="168"/>
      <c r="AC66" s="168"/>
      <c r="AD66" s="168"/>
      <c r="AE66" s="171"/>
    </row>
    <row r="67" hidden="1">
      <c r="A67" s="98"/>
      <c r="X67" s="278"/>
      <c r="Z67" s="168"/>
      <c r="AA67" s="168"/>
      <c r="AB67" s="168"/>
      <c r="AC67" s="168"/>
      <c r="AD67" s="168"/>
      <c r="AE67" s="171"/>
    </row>
    <row r="68" hidden="1">
      <c r="A68" s="98"/>
      <c r="X68" s="278"/>
      <c r="Z68" s="168"/>
      <c r="AA68" s="168"/>
      <c r="AB68" s="168"/>
      <c r="AC68" s="168"/>
      <c r="AD68" s="168"/>
      <c r="AE68" s="171"/>
    </row>
    <row r="69" hidden="1">
      <c r="A69" s="98"/>
      <c r="X69" s="278"/>
      <c r="Z69" s="168"/>
      <c r="AA69" s="168"/>
      <c r="AB69" s="168"/>
      <c r="AC69" s="168"/>
      <c r="AD69" s="168"/>
      <c r="AE69" s="171"/>
    </row>
    <row r="70" hidden="1">
      <c r="A70" s="98"/>
      <c r="X70" s="278"/>
      <c r="Z70" s="168"/>
      <c r="AA70" s="168"/>
      <c r="AB70" s="168"/>
      <c r="AC70" s="168"/>
      <c r="AD70" s="168"/>
      <c r="AE70" s="171"/>
    </row>
    <row r="71" hidden="1">
      <c r="A71" s="98"/>
      <c r="X71" s="278"/>
      <c r="Z71" s="168"/>
      <c r="AA71" s="168"/>
      <c r="AB71" s="168"/>
      <c r="AC71" s="168"/>
      <c r="AD71" s="168"/>
      <c r="AE71" s="171"/>
    </row>
    <row r="72" hidden="1">
      <c r="A72" s="98"/>
      <c r="B72" s="98"/>
      <c r="C72" s="98"/>
      <c r="D72" s="276"/>
      <c r="E72" s="276"/>
      <c r="F72" s="276"/>
      <c r="G72" s="276"/>
      <c r="H72" s="276"/>
      <c r="I72" s="277"/>
      <c r="J72" s="277"/>
      <c r="K72" s="277"/>
      <c r="L72" s="277"/>
      <c r="M72" s="277"/>
      <c r="N72" s="277"/>
      <c r="O72" s="277"/>
      <c r="P72" s="277"/>
      <c r="Q72" s="277"/>
      <c r="R72" s="277"/>
      <c r="S72" s="277"/>
      <c r="T72" s="277"/>
      <c r="U72" s="277"/>
      <c r="V72" s="277"/>
      <c r="W72" s="277"/>
      <c r="X72" s="278"/>
      <c r="Z72" s="168"/>
      <c r="AA72" s="168"/>
      <c r="AB72" s="168"/>
      <c r="AC72" s="168"/>
      <c r="AD72" s="168"/>
      <c r="AE72" s="171"/>
    </row>
    <row r="73" hidden="1">
      <c r="A73" s="98"/>
      <c r="B73" s="98"/>
      <c r="C73" s="98"/>
      <c r="D73" s="276"/>
      <c r="E73" s="276"/>
      <c r="F73" s="276"/>
      <c r="G73" s="276"/>
      <c r="H73" s="276"/>
      <c r="I73" s="277"/>
      <c r="J73" s="277"/>
      <c r="K73" s="277"/>
      <c r="L73" s="277"/>
      <c r="M73" s="277"/>
      <c r="N73" s="277"/>
      <c r="O73" s="277"/>
      <c r="P73" s="277"/>
      <c r="Q73" s="277"/>
      <c r="R73" s="277"/>
      <c r="S73" s="277"/>
      <c r="T73" s="277"/>
      <c r="U73" s="277"/>
      <c r="V73" s="277"/>
      <c r="W73" s="277"/>
      <c r="X73" s="278"/>
      <c r="Z73" s="168"/>
      <c r="AA73" s="168"/>
      <c r="AB73" s="168"/>
      <c r="AC73" s="168"/>
      <c r="AD73" s="168"/>
      <c r="AE73" s="171"/>
    </row>
    <row r="74" hidden="1">
      <c r="A74" s="98"/>
      <c r="B74" s="98"/>
      <c r="C74" s="98"/>
      <c r="D74" s="276"/>
      <c r="E74" s="276"/>
      <c r="F74" s="276"/>
      <c r="G74" s="276"/>
      <c r="H74" s="276"/>
      <c r="I74" s="277"/>
      <c r="J74" s="277"/>
      <c r="K74" s="277"/>
      <c r="L74" s="277"/>
      <c r="M74" s="277"/>
      <c r="N74" s="277"/>
      <c r="O74" s="277"/>
      <c r="P74" s="277"/>
      <c r="Q74" s="277"/>
      <c r="R74" s="277"/>
      <c r="S74" s="277"/>
      <c r="T74" s="277"/>
      <c r="U74" s="277"/>
      <c r="V74" s="277"/>
      <c r="W74" s="277"/>
      <c r="X74" s="278"/>
      <c r="Z74" s="168"/>
      <c r="AA74" s="168"/>
      <c r="AB74" s="168"/>
      <c r="AC74" s="168"/>
      <c r="AD74" s="168"/>
      <c r="AE74" s="171"/>
    </row>
    <row r="75" hidden="1">
      <c r="A75" s="98"/>
      <c r="B75" s="98"/>
      <c r="C75" s="98"/>
      <c r="D75" s="276"/>
      <c r="E75" s="276"/>
      <c r="F75" s="276"/>
      <c r="G75" s="276"/>
      <c r="H75" s="276"/>
      <c r="I75" s="277"/>
      <c r="J75" s="277"/>
      <c r="K75" s="277"/>
      <c r="L75" s="277"/>
      <c r="M75" s="277"/>
      <c r="N75" s="277"/>
      <c r="O75" s="277"/>
      <c r="P75" s="277"/>
      <c r="Q75" s="277"/>
      <c r="R75" s="277"/>
      <c r="S75" s="277"/>
      <c r="T75" s="277"/>
      <c r="U75" s="277"/>
      <c r="V75" s="277"/>
      <c r="W75" s="277"/>
      <c r="X75" s="278"/>
      <c r="Z75" s="168"/>
      <c r="AA75" s="168"/>
      <c r="AB75" s="168"/>
      <c r="AC75" s="168"/>
      <c r="AD75" s="168"/>
      <c r="AE75" s="171"/>
    </row>
    <row r="76" hidden="1">
      <c r="A76" s="98"/>
      <c r="B76" s="98"/>
      <c r="C76" s="98"/>
      <c r="D76" s="276"/>
      <c r="E76" s="276"/>
      <c r="F76" s="276"/>
      <c r="G76" s="276"/>
      <c r="H76" s="276"/>
      <c r="I76" s="277"/>
      <c r="J76" s="277"/>
      <c r="K76" s="277"/>
      <c r="L76" s="277"/>
      <c r="M76" s="277"/>
      <c r="N76" s="277"/>
      <c r="O76" s="277"/>
      <c r="P76" s="277"/>
      <c r="Q76" s="277"/>
      <c r="R76" s="277"/>
      <c r="S76" s="277"/>
      <c r="T76" s="277"/>
      <c r="U76" s="277"/>
      <c r="V76" s="277"/>
      <c r="W76" s="277"/>
      <c r="X76" s="278"/>
      <c r="Z76" s="168"/>
      <c r="AA76" s="168"/>
      <c r="AB76" s="168"/>
      <c r="AC76" s="168"/>
      <c r="AD76" s="168"/>
      <c r="AE76" s="171"/>
    </row>
    <row r="77" hidden="1">
      <c r="A77" s="98"/>
      <c r="B77" s="98"/>
      <c r="C77" s="98"/>
      <c r="D77" s="276"/>
      <c r="E77" s="276"/>
      <c r="F77" s="276"/>
      <c r="G77" s="276"/>
      <c r="H77" s="276"/>
      <c r="I77" s="277"/>
      <c r="J77" s="277"/>
      <c r="K77" s="277"/>
      <c r="L77" s="277"/>
      <c r="M77" s="277"/>
      <c r="N77" s="277"/>
      <c r="O77" s="277"/>
      <c r="P77" s="277"/>
      <c r="Q77" s="277"/>
      <c r="R77" s="277"/>
      <c r="S77" s="277"/>
      <c r="T77" s="277"/>
      <c r="U77" s="277"/>
      <c r="V77" s="277"/>
      <c r="W77" s="277"/>
      <c r="X77" s="278"/>
      <c r="Z77" s="168"/>
      <c r="AA77" s="168"/>
      <c r="AB77" s="168"/>
      <c r="AC77" s="168"/>
      <c r="AD77" s="168"/>
      <c r="AE77" s="171"/>
    </row>
    <row r="78" hidden="1">
      <c r="A78" s="98"/>
      <c r="B78" s="98"/>
      <c r="C78" s="98"/>
      <c r="D78" s="276"/>
      <c r="E78" s="276"/>
      <c r="F78" s="276"/>
      <c r="G78" s="276"/>
      <c r="H78" s="276"/>
      <c r="I78" s="277"/>
      <c r="J78" s="277"/>
      <c r="K78" s="277"/>
      <c r="L78" s="277"/>
      <c r="M78" s="277"/>
      <c r="N78" s="277"/>
      <c r="O78" s="277"/>
      <c r="P78" s="277"/>
      <c r="Q78" s="277"/>
      <c r="R78" s="277"/>
      <c r="S78" s="277"/>
      <c r="T78" s="277"/>
      <c r="U78" s="277"/>
      <c r="V78" s="277"/>
      <c r="W78" s="277"/>
      <c r="X78" s="278"/>
      <c r="Z78" s="168"/>
      <c r="AA78" s="168"/>
      <c r="AB78" s="168"/>
      <c r="AC78" s="168"/>
      <c r="AD78" s="168"/>
      <c r="AE78" s="171"/>
    </row>
    <row r="79" hidden="1">
      <c r="A79" s="98"/>
      <c r="B79" s="98"/>
      <c r="C79" s="98"/>
      <c r="D79" s="276"/>
      <c r="E79" s="276"/>
      <c r="F79" s="276"/>
      <c r="G79" s="276"/>
      <c r="H79" s="276"/>
      <c r="I79" s="277"/>
      <c r="J79" s="277"/>
      <c r="K79" s="277"/>
      <c r="L79" s="277"/>
      <c r="M79" s="277"/>
      <c r="N79" s="277"/>
      <c r="O79" s="277"/>
      <c r="P79" s="277"/>
      <c r="Q79" s="277"/>
      <c r="R79" s="277"/>
      <c r="S79" s="277"/>
      <c r="T79" s="277"/>
      <c r="U79" s="277"/>
      <c r="V79" s="277"/>
      <c r="W79" s="277"/>
      <c r="X79" s="278"/>
      <c r="Z79" s="168"/>
      <c r="AA79" s="168"/>
      <c r="AB79" s="168"/>
      <c r="AC79" s="168"/>
      <c r="AD79" s="168"/>
      <c r="AE79" s="171"/>
    </row>
    <row r="80" hidden="1">
      <c r="A80" s="98"/>
      <c r="B80" s="98"/>
      <c r="C80" s="98"/>
      <c r="D80" s="276"/>
      <c r="E80" s="276"/>
      <c r="F80" s="276"/>
      <c r="G80" s="276"/>
      <c r="H80" s="293"/>
      <c r="I80" s="277"/>
      <c r="J80" s="277"/>
      <c r="K80" s="277"/>
      <c r="L80" s="277"/>
      <c r="M80" s="277"/>
      <c r="N80" s="277"/>
      <c r="O80" s="277"/>
      <c r="P80" s="277"/>
      <c r="Q80" s="277"/>
      <c r="R80" s="277"/>
      <c r="S80" s="277"/>
      <c r="T80" s="277"/>
      <c r="U80" s="277"/>
      <c r="V80" s="277"/>
      <c r="W80" s="277"/>
      <c r="X80" s="278"/>
      <c r="Z80" s="168"/>
      <c r="AA80" s="168"/>
      <c r="AB80" s="168"/>
      <c r="AC80" s="168"/>
      <c r="AD80" s="168"/>
      <c r="AE80" s="171"/>
    </row>
    <row r="81" hidden="1">
      <c r="A81" s="98"/>
      <c r="B81" s="98"/>
      <c r="C81" s="98"/>
      <c r="D81" s="276"/>
      <c r="E81" s="276"/>
      <c r="F81" s="276"/>
      <c r="G81" s="276"/>
      <c r="H81" s="293"/>
      <c r="I81" s="277"/>
      <c r="J81" s="277"/>
      <c r="K81" s="277"/>
      <c r="L81" s="277"/>
      <c r="M81" s="277"/>
      <c r="N81" s="277"/>
      <c r="O81" s="277"/>
      <c r="P81" s="277"/>
      <c r="Q81" s="277"/>
      <c r="R81" s="277"/>
      <c r="S81" s="277"/>
      <c r="T81" s="277"/>
      <c r="U81" s="277"/>
      <c r="V81" s="277"/>
      <c r="W81" s="277"/>
      <c r="X81" s="278"/>
      <c r="Z81" s="168"/>
      <c r="AA81" s="168"/>
      <c r="AB81" s="168"/>
      <c r="AC81" s="168"/>
      <c r="AD81" s="168"/>
      <c r="AE81" s="171"/>
    </row>
    <row r="82" hidden="1">
      <c r="A82" s="98"/>
      <c r="B82" s="98"/>
      <c r="C82" s="98"/>
      <c r="D82" s="276"/>
      <c r="E82" s="276"/>
      <c r="F82" s="276"/>
      <c r="G82" s="276"/>
      <c r="H82" s="276"/>
      <c r="I82" s="277"/>
      <c r="J82" s="277"/>
      <c r="K82" s="277"/>
      <c r="L82" s="277"/>
      <c r="M82" s="277"/>
      <c r="N82" s="277"/>
      <c r="O82" s="277"/>
      <c r="P82" s="277"/>
      <c r="Q82" s="277"/>
      <c r="R82" s="277"/>
      <c r="S82" s="277"/>
      <c r="T82" s="277"/>
      <c r="U82" s="277"/>
      <c r="V82" s="277"/>
      <c r="W82" s="277"/>
      <c r="X82" s="278"/>
      <c r="Z82" s="168"/>
      <c r="AA82" s="168"/>
      <c r="AB82" s="168"/>
      <c r="AC82" s="168"/>
      <c r="AD82" s="168"/>
      <c r="AE82" s="171"/>
    </row>
    <row r="83" hidden="1">
      <c r="A83" s="98"/>
      <c r="B83" s="98"/>
      <c r="C83" s="98"/>
      <c r="D83" s="276"/>
      <c r="E83" s="276"/>
      <c r="F83" s="276"/>
      <c r="G83" s="276"/>
      <c r="H83" s="276"/>
      <c r="I83" s="277"/>
      <c r="J83" s="277"/>
      <c r="K83" s="277"/>
      <c r="L83" s="277"/>
      <c r="M83" s="277"/>
      <c r="N83" s="277"/>
      <c r="O83" s="277"/>
      <c r="P83" s="277"/>
      <c r="Q83" s="277"/>
      <c r="R83" s="277"/>
      <c r="S83" s="277"/>
      <c r="T83" s="277"/>
      <c r="U83" s="277"/>
      <c r="V83" s="277"/>
      <c r="W83" s="277"/>
      <c r="X83" s="278"/>
      <c r="Z83" s="168"/>
      <c r="AA83" s="168"/>
      <c r="AB83" s="168"/>
      <c r="AC83" s="168"/>
      <c r="AD83" s="168"/>
      <c r="AE83" s="171"/>
    </row>
    <row r="84" hidden="1">
      <c r="A84" s="98"/>
      <c r="B84" s="98"/>
      <c r="C84" s="98"/>
      <c r="D84" s="276"/>
      <c r="E84" s="276"/>
      <c r="F84" s="276"/>
      <c r="G84" s="276"/>
      <c r="H84" s="276"/>
      <c r="I84" s="277"/>
      <c r="J84" s="277"/>
      <c r="K84" s="277"/>
      <c r="L84" s="277"/>
      <c r="M84" s="277"/>
      <c r="N84" s="277"/>
      <c r="O84" s="277"/>
      <c r="P84" s="277"/>
      <c r="Q84" s="277"/>
      <c r="R84" s="277"/>
      <c r="S84" s="277"/>
      <c r="T84" s="277"/>
      <c r="U84" s="277"/>
      <c r="V84" s="277"/>
      <c r="W84" s="277"/>
      <c r="X84" s="278"/>
      <c r="Z84" s="168"/>
      <c r="AA84" s="168"/>
      <c r="AB84" s="168"/>
      <c r="AC84" s="168"/>
      <c r="AD84" s="168"/>
      <c r="AE84" s="171"/>
    </row>
    <row r="85" hidden="1">
      <c r="A85" s="98"/>
      <c r="B85" s="98"/>
      <c r="C85" s="98"/>
      <c r="D85" s="276"/>
      <c r="E85" s="276"/>
      <c r="F85" s="276"/>
      <c r="G85" s="276"/>
      <c r="H85" s="276"/>
      <c r="I85" s="277"/>
      <c r="J85" s="277"/>
      <c r="K85" s="277"/>
      <c r="L85" s="277"/>
      <c r="M85" s="277"/>
      <c r="N85" s="277"/>
      <c r="O85" s="277"/>
      <c r="P85" s="277"/>
      <c r="Q85" s="277"/>
      <c r="R85" s="277"/>
      <c r="S85" s="277"/>
      <c r="T85" s="277"/>
      <c r="U85" s="277"/>
      <c r="V85" s="277"/>
      <c r="W85" s="277"/>
      <c r="X85" s="278"/>
      <c r="Z85" s="168"/>
      <c r="AA85" s="168"/>
      <c r="AB85" s="168"/>
      <c r="AC85" s="168"/>
      <c r="AD85" s="168"/>
      <c r="AE85" s="171"/>
    </row>
    <row r="86" hidden="1">
      <c r="A86" s="98"/>
      <c r="B86" s="98"/>
      <c r="C86" s="98"/>
      <c r="D86" s="276"/>
      <c r="E86" s="276"/>
      <c r="F86" s="276"/>
      <c r="G86" s="276"/>
      <c r="H86" s="276"/>
      <c r="I86" s="277"/>
      <c r="J86" s="277"/>
      <c r="K86" s="277"/>
      <c r="L86" s="277"/>
      <c r="M86" s="277"/>
      <c r="N86" s="277"/>
      <c r="O86" s="277"/>
      <c r="P86" s="277"/>
      <c r="Q86" s="277"/>
      <c r="R86" s="277"/>
      <c r="S86" s="277"/>
      <c r="T86" s="277"/>
      <c r="U86" s="277"/>
      <c r="V86" s="277"/>
      <c r="W86" s="277"/>
      <c r="X86" s="278"/>
      <c r="Z86" s="168"/>
      <c r="AA86" s="168"/>
      <c r="AB86" s="168"/>
      <c r="AC86" s="168"/>
      <c r="AD86" s="168"/>
      <c r="AE86" s="171"/>
    </row>
    <row r="87" hidden="1">
      <c r="A87" s="98"/>
      <c r="B87" s="98"/>
      <c r="C87" s="98"/>
      <c r="D87" s="276"/>
      <c r="E87" s="276"/>
      <c r="F87" s="276"/>
      <c r="G87" s="276"/>
      <c r="H87" s="276"/>
      <c r="I87" s="277"/>
      <c r="J87" s="277"/>
      <c r="K87" s="277"/>
      <c r="L87" s="277"/>
      <c r="M87" s="277"/>
      <c r="N87" s="277"/>
      <c r="O87" s="277"/>
      <c r="P87" s="277"/>
      <c r="Q87" s="277"/>
      <c r="R87" s="277"/>
      <c r="S87" s="277"/>
      <c r="T87" s="277"/>
      <c r="U87" s="277"/>
      <c r="V87" s="277"/>
      <c r="W87" s="277"/>
      <c r="X87" s="278"/>
      <c r="Z87" s="168"/>
      <c r="AA87" s="168"/>
      <c r="AB87" s="168"/>
      <c r="AC87" s="168"/>
      <c r="AD87" s="168"/>
      <c r="AE87" s="171"/>
    </row>
    <row r="88" hidden="1">
      <c r="A88" s="98"/>
      <c r="B88" s="98"/>
      <c r="C88" s="98"/>
      <c r="D88" s="276"/>
      <c r="E88" s="276"/>
      <c r="F88" s="276"/>
      <c r="G88" s="276"/>
      <c r="H88" s="276"/>
      <c r="I88" s="277"/>
      <c r="J88" s="277"/>
      <c r="K88" s="277"/>
      <c r="L88" s="277"/>
      <c r="M88" s="277"/>
      <c r="N88" s="277"/>
      <c r="O88" s="277"/>
      <c r="P88" s="277"/>
      <c r="Q88" s="277"/>
      <c r="R88" s="277"/>
      <c r="S88" s="277"/>
      <c r="T88" s="277"/>
      <c r="U88" s="277"/>
      <c r="V88" s="277"/>
      <c r="W88" s="277"/>
      <c r="X88" s="278"/>
      <c r="Z88" s="168"/>
      <c r="AA88" s="168"/>
      <c r="AB88" s="168"/>
      <c r="AC88" s="168"/>
      <c r="AD88" s="168"/>
      <c r="AE88" s="171"/>
    </row>
    <row r="89" hidden="1">
      <c r="A89" s="98"/>
      <c r="B89" s="98"/>
      <c r="C89" s="98"/>
      <c r="D89" s="276"/>
      <c r="E89" s="276"/>
      <c r="F89" s="276"/>
      <c r="G89" s="276"/>
      <c r="H89" s="276"/>
      <c r="I89" s="277"/>
      <c r="J89" s="277"/>
      <c r="K89" s="277"/>
      <c r="L89" s="277"/>
      <c r="M89" s="277"/>
      <c r="N89" s="277"/>
      <c r="O89" s="277"/>
      <c r="P89" s="277"/>
      <c r="Q89" s="277"/>
      <c r="R89" s="277"/>
      <c r="S89" s="277"/>
      <c r="T89" s="277"/>
      <c r="U89" s="277"/>
      <c r="V89" s="277"/>
      <c r="W89" s="277"/>
      <c r="X89" s="278"/>
      <c r="Z89" s="168"/>
      <c r="AA89" s="168"/>
      <c r="AB89" s="168"/>
      <c r="AC89" s="168"/>
      <c r="AD89" s="168"/>
      <c r="AE89" s="171"/>
    </row>
    <row r="90" hidden="1">
      <c r="A90" s="98"/>
      <c r="B90" s="98"/>
      <c r="C90" s="98"/>
      <c r="D90" s="276"/>
      <c r="E90" s="276"/>
      <c r="F90" s="276"/>
      <c r="G90" s="276"/>
      <c r="H90" s="276"/>
      <c r="I90" s="277"/>
      <c r="J90" s="277"/>
      <c r="K90" s="277"/>
      <c r="L90" s="277"/>
      <c r="M90" s="277"/>
      <c r="N90" s="277"/>
      <c r="O90" s="277"/>
      <c r="P90" s="277"/>
      <c r="Q90" s="277"/>
      <c r="R90" s="277"/>
      <c r="S90" s="277"/>
      <c r="T90" s="277"/>
      <c r="U90" s="277"/>
      <c r="V90" s="277"/>
      <c r="W90" s="277"/>
      <c r="X90" s="278"/>
      <c r="Z90" s="168"/>
      <c r="AA90" s="168"/>
      <c r="AB90" s="168"/>
      <c r="AC90" s="168"/>
      <c r="AD90" s="168"/>
      <c r="AE90" s="171"/>
    </row>
    <row r="91" hidden="1">
      <c r="A91" s="98"/>
      <c r="B91" s="98"/>
      <c r="C91" s="98"/>
      <c r="D91" s="278"/>
      <c r="E91" s="278"/>
      <c r="F91" s="278"/>
      <c r="G91" s="278"/>
      <c r="H91" s="278"/>
      <c r="I91" s="278"/>
      <c r="J91" s="278"/>
      <c r="K91" s="278"/>
      <c r="L91" s="278"/>
      <c r="M91" s="278"/>
      <c r="N91" s="278"/>
      <c r="O91" s="278"/>
      <c r="P91" s="278"/>
      <c r="Q91" s="278"/>
      <c r="R91" s="278"/>
      <c r="S91" s="278"/>
      <c r="T91" s="278"/>
      <c r="U91" s="278"/>
      <c r="V91" s="278"/>
      <c r="W91" s="278"/>
      <c r="X91" s="278"/>
      <c r="Z91" s="171"/>
      <c r="AA91" s="171"/>
      <c r="AB91" s="171"/>
      <c r="AC91" s="171"/>
      <c r="AD91" s="171"/>
      <c r="AE91" s="171"/>
    </row>
    <row r="92" hidden="1">
      <c r="A92" s="98"/>
      <c r="B92" s="98"/>
      <c r="C92" s="98"/>
      <c r="D92" s="278"/>
      <c r="E92" s="278"/>
      <c r="F92" s="278"/>
      <c r="G92" s="278"/>
      <c r="H92" s="278"/>
      <c r="I92" s="278"/>
      <c r="J92" s="278"/>
      <c r="K92" s="278"/>
      <c r="L92" s="278"/>
      <c r="M92" s="278"/>
      <c r="N92" s="278"/>
      <c r="O92" s="278"/>
      <c r="P92" s="278"/>
      <c r="Q92" s="278"/>
      <c r="R92" s="278"/>
      <c r="S92" s="278"/>
      <c r="T92" s="278"/>
      <c r="U92" s="278"/>
      <c r="V92" s="278"/>
      <c r="W92" s="278"/>
      <c r="X92" s="278"/>
      <c r="Z92" s="171"/>
      <c r="AA92" s="171"/>
      <c r="AB92" s="171"/>
      <c r="AC92" s="171"/>
      <c r="AD92" s="171"/>
      <c r="AE92" s="171"/>
    </row>
    <row r="93" hidden="1">
      <c r="A93" s="98"/>
      <c r="B93" s="98"/>
      <c r="C93" s="98"/>
      <c r="D93" s="278"/>
      <c r="E93" s="278"/>
      <c r="F93" s="278"/>
      <c r="G93" s="278"/>
      <c r="H93" s="278"/>
      <c r="I93" s="278"/>
      <c r="J93" s="278"/>
      <c r="K93" s="278"/>
      <c r="L93" s="278"/>
      <c r="M93" s="278"/>
      <c r="N93" s="278"/>
      <c r="O93" s="278"/>
      <c r="P93" s="278"/>
      <c r="Q93" s="278"/>
      <c r="R93" s="278"/>
      <c r="S93" s="278"/>
      <c r="T93" s="278"/>
      <c r="U93" s="278"/>
      <c r="V93" s="278"/>
      <c r="W93" s="278"/>
      <c r="X93" s="278"/>
      <c r="Z93" s="171"/>
      <c r="AA93" s="171"/>
      <c r="AB93" s="171"/>
      <c r="AC93" s="171"/>
      <c r="AD93" s="171"/>
      <c r="AE93" s="171"/>
    </row>
    <row r="94" hidden="1">
      <c r="A94" s="98"/>
      <c r="B94" s="98"/>
      <c r="C94" s="98"/>
      <c r="D94" s="278"/>
      <c r="E94" s="278"/>
      <c r="F94" s="278"/>
      <c r="G94" s="278"/>
      <c r="H94" s="278"/>
      <c r="I94" s="278"/>
      <c r="J94" s="278"/>
      <c r="K94" s="278"/>
      <c r="L94" s="278"/>
      <c r="M94" s="278"/>
      <c r="N94" s="278"/>
      <c r="O94" s="278"/>
      <c r="P94" s="278"/>
      <c r="Q94" s="278"/>
      <c r="R94" s="278"/>
      <c r="S94" s="278"/>
      <c r="T94" s="278"/>
      <c r="U94" s="278"/>
      <c r="V94" s="278"/>
      <c r="W94" s="278"/>
      <c r="X94" s="278"/>
      <c r="Z94" s="171"/>
      <c r="AA94" s="171"/>
      <c r="AB94" s="171"/>
      <c r="AC94" s="171"/>
      <c r="AD94" s="171"/>
      <c r="AE94" s="171"/>
    </row>
    <row r="95" hidden="1">
      <c r="A95" s="98"/>
      <c r="B95" s="98"/>
      <c r="C95" s="98"/>
      <c r="D95" s="278"/>
      <c r="E95" s="278"/>
      <c r="F95" s="278"/>
      <c r="G95" s="278"/>
      <c r="H95" s="278"/>
      <c r="I95" s="278"/>
      <c r="J95" s="278"/>
      <c r="K95" s="278"/>
      <c r="L95" s="278"/>
      <c r="M95" s="278"/>
      <c r="N95" s="278"/>
      <c r="O95" s="278"/>
      <c r="P95" s="278"/>
      <c r="Q95" s="278"/>
      <c r="R95" s="278"/>
      <c r="S95" s="278"/>
      <c r="T95" s="278"/>
      <c r="U95" s="278"/>
      <c r="V95" s="278"/>
      <c r="W95" s="278"/>
      <c r="X95" s="278"/>
      <c r="Z95" s="171"/>
      <c r="AA95" s="171"/>
      <c r="AB95" s="171"/>
      <c r="AC95" s="171"/>
      <c r="AD95" s="171"/>
      <c r="AE95" s="171"/>
    </row>
    <row r="96" hidden="1">
      <c r="A96" s="294"/>
      <c r="B96" s="295"/>
      <c r="C96" s="296"/>
      <c r="D96" s="278"/>
      <c r="E96" s="278"/>
      <c r="F96" s="278"/>
      <c r="G96" s="278"/>
      <c r="H96" s="278"/>
      <c r="I96" s="278"/>
      <c r="J96" s="278"/>
      <c r="K96" s="278"/>
      <c r="L96" s="278"/>
      <c r="M96" s="278"/>
      <c r="N96" s="278"/>
      <c r="O96" s="278"/>
      <c r="P96" s="278"/>
      <c r="Q96" s="278"/>
      <c r="R96" s="278"/>
      <c r="S96" s="278"/>
      <c r="T96" s="278"/>
      <c r="U96" s="278"/>
      <c r="V96" s="278"/>
      <c r="W96" s="278"/>
      <c r="X96" s="278"/>
      <c r="Z96" s="171"/>
      <c r="AA96" s="171"/>
      <c r="AB96" s="171"/>
      <c r="AC96" s="171"/>
      <c r="AD96" s="171"/>
      <c r="AE96" s="171"/>
    </row>
    <row r="97" hidden="1">
      <c r="A97" s="294"/>
      <c r="X97" s="278"/>
      <c r="Z97" s="139"/>
      <c r="AA97" s="139"/>
      <c r="AB97" s="139"/>
      <c r="AC97" s="139"/>
      <c r="AD97" s="139"/>
      <c r="AE97" s="139"/>
    </row>
    <row r="98" hidden="1">
      <c r="A98" s="294"/>
      <c r="X98" s="278"/>
      <c r="Z98" s="139"/>
      <c r="AA98" s="139"/>
      <c r="AB98" s="139"/>
      <c r="AC98" s="139"/>
      <c r="AD98" s="139"/>
      <c r="AE98" s="139"/>
    </row>
    <row r="99" hidden="1">
      <c r="A99" s="294"/>
      <c r="X99" s="278"/>
      <c r="Z99" s="186"/>
      <c r="AA99" s="186"/>
      <c r="AB99" s="186"/>
      <c r="AC99" s="186"/>
      <c r="AD99" s="186"/>
      <c r="AE99" s="139"/>
    </row>
    <row r="100" hidden="1">
      <c r="A100" s="294"/>
      <c r="X100" s="278"/>
      <c r="Z100" s="186"/>
      <c r="AA100" s="186"/>
      <c r="AB100" s="186"/>
      <c r="AC100" s="186"/>
      <c r="AD100" s="186"/>
      <c r="AE100" s="139"/>
    </row>
    <row r="101" hidden="1">
      <c r="A101" s="294"/>
      <c r="X101" s="278"/>
      <c r="Z101" s="139"/>
      <c r="AA101" s="139"/>
      <c r="AB101" s="139"/>
      <c r="AC101" s="139"/>
      <c r="AD101" s="139"/>
      <c r="AE101" s="139"/>
    </row>
    <row r="102" hidden="1">
      <c r="A102" s="294"/>
      <c r="X102" s="278"/>
      <c r="Z102" s="187"/>
      <c r="AA102" s="139"/>
      <c r="AB102" s="139"/>
      <c r="AC102" s="139"/>
      <c r="AD102" s="139"/>
      <c r="AE102" s="139"/>
    </row>
    <row r="103" hidden="1">
      <c r="A103" s="294"/>
      <c r="X103" s="278"/>
      <c r="Z103" s="187"/>
      <c r="AA103" s="139"/>
      <c r="AB103" s="139"/>
      <c r="AC103" s="139"/>
      <c r="AD103" s="139"/>
      <c r="AE103" s="139"/>
    </row>
    <row r="104" hidden="1">
      <c r="A104" s="294"/>
      <c r="X104" s="278"/>
      <c r="Z104" s="187"/>
      <c r="AA104" s="139"/>
      <c r="AB104" s="139"/>
      <c r="AC104" s="139"/>
      <c r="AD104" s="139"/>
      <c r="AE104" s="139"/>
    </row>
    <row r="105" hidden="1">
      <c r="A105" s="294"/>
      <c r="X105" s="278"/>
      <c r="Z105" s="187"/>
      <c r="AA105" s="139"/>
      <c r="AB105" s="139"/>
      <c r="AC105" s="139"/>
      <c r="AD105" s="139"/>
      <c r="AE105" s="139"/>
    </row>
    <row r="106" hidden="1">
      <c r="A106" s="33"/>
      <c r="Z106" s="187"/>
      <c r="AA106" s="139"/>
      <c r="AB106" s="139"/>
      <c r="AC106" s="139"/>
      <c r="AD106" s="139"/>
      <c r="AE106" s="139"/>
    </row>
    <row r="107" hidden="1">
      <c r="A107" s="33"/>
      <c r="Z107" s="187"/>
      <c r="AA107" s="139"/>
      <c r="AB107" s="139"/>
      <c r="AC107" s="139"/>
      <c r="AD107" s="139"/>
      <c r="AE107" s="139"/>
    </row>
    <row r="108" hidden="1">
      <c r="C108" s="187"/>
      <c r="D108" s="187"/>
      <c r="E108" s="187"/>
      <c r="F108" s="187"/>
      <c r="G108" s="187"/>
      <c r="H108" s="187"/>
      <c r="I108" s="187"/>
      <c r="J108" s="187"/>
      <c r="K108" s="187"/>
      <c r="L108" s="187"/>
      <c r="M108" s="187"/>
      <c r="N108" s="187"/>
      <c r="O108" s="187"/>
      <c r="P108" s="187"/>
      <c r="Q108" s="187"/>
      <c r="R108" s="187"/>
      <c r="S108" s="187"/>
      <c r="T108" s="187"/>
      <c r="U108" s="187"/>
      <c r="V108" s="187"/>
      <c r="W108" s="187"/>
    </row>
    <row r="109" hidden="1">
      <c r="C109" s="187"/>
      <c r="D109" s="63"/>
      <c r="E109" s="297"/>
      <c r="F109" s="106"/>
      <c r="G109" s="106"/>
      <c r="H109" s="106"/>
      <c r="I109" s="106"/>
      <c r="J109" s="106"/>
      <c r="K109" s="106"/>
      <c r="L109" s="106"/>
      <c r="M109" s="106"/>
      <c r="N109" s="106"/>
      <c r="O109" s="106"/>
      <c r="P109" s="106"/>
      <c r="Q109" s="106"/>
      <c r="R109" s="106"/>
      <c r="S109" s="106"/>
      <c r="T109" s="106"/>
      <c r="U109" s="106"/>
      <c r="V109" s="106"/>
      <c r="W109" s="106"/>
    </row>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sheetData>
  <mergeCells count="22">
    <mergeCell ref="I4:J4"/>
    <mergeCell ref="L4:M4"/>
    <mergeCell ref="AX4:BQ4"/>
    <mergeCell ref="A1:X1"/>
    <mergeCell ref="A2:X2"/>
    <mergeCell ref="A3:C3"/>
    <mergeCell ref="D3:X3"/>
    <mergeCell ref="A4:B4"/>
    <mergeCell ref="C4:E4"/>
    <mergeCell ref="G4:H4"/>
    <mergeCell ref="AX14:BQ14"/>
    <mergeCell ref="AX24:BQ24"/>
    <mergeCell ref="AX35:BQ35"/>
    <mergeCell ref="AX45:BQ45"/>
    <mergeCell ref="AX55:BQ55"/>
    <mergeCell ref="N4:X4"/>
    <mergeCell ref="A5:X5"/>
    <mergeCell ref="A7:C7"/>
    <mergeCell ref="X7:X14"/>
    <mergeCell ref="A8:C13"/>
    <mergeCell ref="A14:C14"/>
    <mergeCell ref="A15:C15"/>
  </mergeCells>
  <dataValidations>
    <dataValidation type="list" allowBlank="1" sqref="D8:W13">
      <formula1>' CIS'!$A$25:$A$30</formula1>
    </dataValidation>
  </dataValidation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2.63" defaultRowHeight="15.75"/>
  <cols>
    <col customWidth="1" min="1" max="1" width="5.75"/>
    <col customWidth="1" min="2" max="2" width="17.63"/>
    <col customWidth="1" min="3" max="3" width="28.63"/>
    <col customWidth="1" min="4" max="23" width="15.13"/>
    <col hidden="1" min="25" max="70" width="12.63"/>
  </cols>
  <sheetData>
    <row r="1">
      <c r="A1" s="133" t="s">
        <v>211</v>
      </c>
      <c r="B1" s="3"/>
      <c r="C1" s="3"/>
      <c r="D1" s="3"/>
      <c r="E1" s="3"/>
      <c r="F1" s="3"/>
      <c r="G1" s="3"/>
      <c r="H1" s="3"/>
      <c r="I1" s="3"/>
      <c r="J1" s="3"/>
      <c r="K1" s="3"/>
      <c r="L1" s="3"/>
      <c r="M1" s="3"/>
      <c r="N1" s="3"/>
      <c r="O1" s="3"/>
      <c r="P1" s="3"/>
      <c r="Q1" s="3"/>
      <c r="R1" s="3"/>
      <c r="S1" s="3"/>
      <c r="T1" s="3"/>
      <c r="U1" s="3"/>
      <c r="V1" s="3"/>
      <c r="W1" s="3"/>
      <c r="X1" s="4"/>
    </row>
    <row r="2">
      <c r="A2" s="128" t="str">
        <f>' CIS'!A3</f>
        <v>(A Constituent College of Somaiya Vidyavihar University)</v>
      </c>
      <c r="B2" s="3"/>
      <c r="C2" s="3"/>
      <c r="D2" s="3"/>
      <c r="E2" s="3"/>
      <c r="F2" s="3"/>
      <c r="G2" s="3"/>
      <c r="H2" s="3"/>
      <c r="I2" s="3"/>
      <c r="J2" s="3"/>
      <c r="K2" s="3"/>
      <c r="L2" s="3"/>
      <c r="M2" s="3"/>
      <c r="N2" s="3"/>
      <c r="O2" s="3"/>
      <c r="P2" s="3"/>
      <c r="Q2" s="3"/>
      <c r="R2" s="3"/>
      <c r="S2" s="3"/>
      <c r="T2" s="3"/>
      <c r="U2" s="3"/>
      <c r="V2" s="3"/>
      <c r="W2" s="3"/>
      <c r="X2" s="4"/>
      <c r="AX2" s="234"/>
      <c r="AY2" s="234"/>
      <c r="AZ2" s="234"/>
      <c r="BA2" s="234"/>
      <c r="BB2" s="214"/>
      <c r="BC2" s="138"/>
      <c r="BD2" s="138"/>
      <c r="BE2" s="138"/>
      <c r="BF2" s="138"/>
      <c r="BG2" s="138"/>
      <c r="BH2" s="138"/>
      <c r="BI2" s="138"/>
      <c r="BJ2" s="138"/>
      <c r="BK2" s="138"/>
      <c r="BL2" s="138"/>
      <c r="BM2" s="138"/>
      <c r="BN2" s="138"/>
      <c r="BO2" s="138"/>
      <c r="BP2" s="138"/>
      <c r="BQ2" s="138"/>
    </row>
    <row r="3">
      <c r="A3" s="126" t="str">
        <f>' CIS'!A4</f>
        <v>Department:</v>
      </c>
      <c r="B3" s="3"/>
      <c r="C3" s="4"/>
      <c r="D3" s="235" t="str">
        <f>' CIS'!C4</f>
        <v/>
      </c>
      <c r="E3" s="3"/>
      <c r="F3" s="3"/>
      <c r="G3" s="3"/>
      <c r="H3" s="3"/>
      <c r="I3" s="3"/>
      <c r="J3" s="3"/>
      <c r="K3" s="3"/>
      <c r="L3" s="3"/>
      <c r="M3" s="3"/>
      <c r="N3" s="3"/>
      <c r="O3" s="3"/>
      <c r="P3" s="3"/>
      <c r="Q3" s="3"/>
      <c r="R3" s="3"/>
      <c r="S3" s="3"/>
      <c r="T3" s="3"/>
      <c r="U3" s="3"/>
      <c r="V3" s="3"/>
      <c r="W3" s="3"/>
      <c r="X3" s="4"/>
      <c r="Z3" s="33"/>
      <c r="AB3" t="str">
        <f t="shared" ref="AB3:AU3" si="1">D8</f>
        <v/>
      </c>
      <c r="AC3" t="str">
        <f t="shared" si="1"/>
        <v/>
      </c>
      <c r="AD3" t="str">
        <f t="shared" si="1"/>
        <v/>
      </c>
      <c r="AE3" t="str">
        <f t="shared" si="1"/>
        <v/>
      </c>
      <c r="AF3" t="str">
        <f t="shared" si="1"/>
        <v/>
      </c>
      <c r="AG3" t="str">
        <f t="shared" si="1"/>
        <v/>
      </c>
      <c r="AH3" t="str">
        <f t="shared" si="1"/>
        <v/>
      </c>
      <c r="AI3" t="str">
        <f t="shared" si="1"/>
        <v/>
      </c>
      <c r="AJ3" t="str">
        <f t="shared" si="1"/>
        <v/>
      </c>
      <c r="AK3" t="str">
        <f t="shared" si="1"/>
        <v/>
      </c>
      <c r="AL3" t="str">
        <f t="shared" si="1"/>
        <v/>
      </c>
      <c r="AM3" t="str">
        <f t="shared" si="1"/>
        <v/>
      </c>
      <c r="AN3" t="str">
        <f t="shared" si="1"/>
        <v/>
      </c>
      <c r="AO3" t="str">
        <f t="shared" si="1"/>
        <v/>
      </c>
      <c r="AP3" t="str">
        <f t="shared" si="1"/>
        <v/>
      </c>
      <c r="AQ3" t="str">
        <f t="shared" si="1"/>
        <v/>
      </c>
      <c r="AR3" t="str">
        <f t="shared" si="1"/>
        <v/>
      </c>
      <c r="AS3" t="str">
        <f t="shared" si="1"/>
        <v/>
      </c>
      <c r="AT3" t="str">
        <f t="shared" si="1"/>
        <v/>
      </c>
      <c r="AU3" t="str">
        <f t="shared" si="1"/>
        <v/>
      </c>
      <c r="AX3" s="234"/>
      <c r="AY3" s="234"/>
      <c r="AZ3" s="234"/>
      <c r="BA3" s="234"/>
      <c r="BB3" s="214"/>
      <c r="BC3" s="138"/>
      <c r="BD3" s="138"/>
      <c r="BE3" s="138"/>
      <c r="BF3" s="138"/>
      <c r="BG3" s="138"/>
      <c r="BH3" s="138"/>
      <c r="BI3" s="138"/>
      <c r="BJ3" s="138"/>
      <c r="BK3" s="138"/>
      <c r="BL3" s="138"/>
      <c r="BM3" s="138"/>
      <c r="BN3" s="138"/>
      <c r="BO3" s="138"/>
      <c r="BP3" s="138"/>
      <c r="BQ3" s="138"/>
    </row>
    <row r="4">
      <c r="A4" s="126" t="str">
        <f>' CIS'!A7</f>
        <v>Course Name:</v>
      </c>
      <c r="B4" s="4"/>
      <c r="C4" s="126" t="str">
        <f>' CIS'!B7</f>
        <v/>
      </c>
      <c r="D4" s="3"/>
      <c r="E4" s="4"/>
      <c r="F4" s="194" t="s">
        <v>68</v>
      </c>
      <c r="G4" s="133" t="str">
        <f>' CIS'!P7</f>
        <v/>
      </c>
      <c r="H4" s="4"/>
      <c r="I4" s="133" t="s">
        <v>233</v>
      </c>
      <c r="J4" s="4"/>
      <c r="K4" s="194" t="s">
        <v>151</v>
      </c>
      <c r="L4" s="133" t="s">
        <v>234</v>
      </c>
      <c r="M4" s="4"/>
      <c r="N4" s="236"/>
      <c r="O4" s="3"/>
      <c r="P4" s="3"/>
      <c r="Q4" s="3"/>
      <c r="R4" s="3"/>
      <c r="S4" s="3"/>
      <c r="T4" s="3"/>
      <c r="U4" s="3"/>
      <c r="V4" s="3"/>
      <c r="W4" s="3"/>
      <c r="X4" s="4"/>
      <c r="Z4" s="33"/>
      <c r="AB4" t="str">
        <f t="shared" ref="AB4:AU4" si="2">D9</f>
        <v/>
      </c>
      <c r="AC4" t="str">
        <f t="shared" si="2"/>
        <v/>
      </c>
      <c r="AD4" t="str">
        <f t="shared" si="2"/>
        <v/>
      </c>
      <c r="AE4" t="str">
        <f t="shared" si="2"/>
        <v/>
      </c>
      <c r="AF4" t="str">
        <f t="shared" si="2"/>
        <v/>
      </c>
      <c r="AG4" t="str">
        <f t="shared" si="2"/>
        <v/>
      </c>
      <c r="AH4" t="str">
        <f t="shared" si="2"/>
        <v/>
      </c>
      <c r="AI4" t="str">
        <f t="shared" si="2"/>
        <v/>
      </c>
      <c r="AJ4" t="str">
        <f t="shared" si="2"/>
        <v/>
      </c>
      <c r="AK4" t="str">
        <f t="shared" si="2"/>
        <v/>
      </c>
      <c r="AL4" t="str">
        <f t="shared" si="2"/>
        <v/>
      </c>
      <c r="AM4" t="str">
        <f t="shared" si="2"/>
        <v/>
      </c>
      <c r="AN4" t="str">
        <f t="shared" si="2"/>
        <v/>
      </c>
      <c r="AO4" t="str">
        <f t="shared" si="2"/>
        <v/>
      </c>
      <c r="AP4" t="str">
        <f t="shared" si="2"/>
        <v/>
      </c>
      <c r="AQ4" t="str">
        <f t="shared" si="2"/>
        <v/>
      </c>
      <c r="AR4" t="str">
        <f t="shared" si="2"/>
        <v/>
      </c>
      <c r="AS4" t="str">
        <f t="shared" si="2"/>
        <v/>
      </c>
      <c r="AT4" t="str">
        <f t="shared" si="2"/>
        <v/>
      </c>
      <c r="AU4" t="str">
        <f t="shared" si="2"/>
        <v/>
      </c>
      <c r="AX4" s="237" t="s">
        <v>141</v>
      </c>
      <c r="AY4" s="3"/>
      <c r="AZ4" s="3"/>
      <c r="BA4" s="3"/>
      <c r="BB4" s="3"/>
      <c r="BC4" s="3"/>
      <c r="BD4" s="3"/>
      <c r="BE4" s="3"/>
      <c r="BF4" s="3"/>
      <c r="BG4" s="3"/>
      <c r="BH4" s="3"/>
      <c r="BI4" s="3"/>
      <c r="BJ4" s="3"/>
      <c r="BK4" s="3"/>
      <c r="BL4" s="3"/>
      <c r="BM4" s="3"/>
      <c r="BN4" s="3"/>
      <c r="BO4" s="3"/>
      <c r="BP4" s="3"/>
      <c r="BQ4" s="4"/>
      <c r="BR4" s="33">
        <v>2.0</v>
      </c>
    </row>
    <row r="5">
      <c r="A5" s="135" t="s">
        <v>235</v>
      </c>
      <c r="B5" s="3"/>
      <c r="C5" s="3"/>
      <c r="D5" s="3"/>
      <c r="E5" s="3"/>
      <c r="F5" s="3"/>
      <c r="G5" s="3"/>
      <c r="H5" s="3"/>
      <c r="I5" s="3"/>
      <c r="J5" s="3"/>
      <c r="K5" s="3"/>
      <c r="L5" s="3"/>
      <c r="M5" s="3"/>
      <c r="N5" s="3"/>
      <c r="O5" s="3"/>
      <c r="P5" s="3"/>
      <c r="Q5" s="3"/>
      <c r="R5" s="3"/>
      <c r="S5" s="3"/>
      <c r="T5" s="3"/>
      <c r="U5" s="3"/>
      <c r="V5" s="3"/>
      <c r="W5" s="3"/>
      <c r="X5" s="4"/>
      <c r="Z5" s="63"/>
      <c r="AA5" s="63"/>
      <c r="AB5" s="61" t="str">
        <f t="shared" ref="AB5:AU5" si="3">D10</f>
        <v/>
      </c>
      <c r="AC5" s="61" t="str">
        <f t="shared" si="3"/>
        <v/>
      </c>
      <c r="AD5" s="61" t="str">
        <f t="shared" si="3"/>
        <v/>
      </c>
      <c r="AE5" s="61" t="str">
        <f t="shared" si="3"/>
        <v/>
      </c>
      <c r="AF5" s="61" t="str">
        <f t="shared" si="3"/>
        <v/>
      </c>
      <c r="AG5" s="61" t="str">
        <f t="shared" si="3"/>
        <v/>
      </c>
      <c r="AH5" s="61" t="str">
        <f t="shared" si="3"/>
        <v/>
      </c>
      <c r="AI5" s="61" t="str">
        <f t="shared" si="3"/>
        <v/>
      </c>
      <c r="AJ5" s="61" t="str">
        <f t="shared" si="3"/>
        <v/>
      </c>
      <c r="AK5" s="61" t="str">
        <f t="shared" si="3"/>
        <v/>
      </c>
      <c r="AL5" s="61" t="str">
        <f t="shared" si="3"/>
        <v/>
      </c>
      <c r="AM5" s="61" t="str">
        <f t="shared" si="3"/>
        <v/>
      </c>
      <c r="AN5" s="61" t="str">
        <f t="shared" si="3"/>
        <v/>
      </c>
      <c r="AO5" s="61" t="str">
        <f t="shared" si="3"/>
        <v/>
      </c>
      <c r="AP5" s="61" t="str">
        <f t="shared" si="3"/>
        <v/>
      </c>
      <c r="AQ5" s="61" t="str">
        <f t="shared" si="3"/>
        <v/>
      </c>
      <c r="AR5" s="61" t="str">
        <f t="shared" si="3"/>
        <v/>
      </c>
      <c r="AS5" s="61" t="str">
        <f t="shared" si="3"/>
        <v/>
      </c>
      <c r="AT5" s="61" t="str">
        <f t="shared" si="3"/>
        <v/>
      </c>
      <c r="AU5" s="61" t="str">
        <f t="shared" si="3"/>
        <v/>
      </c>
      <c r="AX5" s="238" t="s">
        <v>192</v>
      </c>
      <c r="AY5" s="238" t="s">
        <v>193</v>
      </c>
      <c r="AZ5" s="238" t="s">
        <v>194</v>
      </c>
      <c r="BA5" s="238" t="s">
        <v>195</v>
      </c>
      <c r="BB5" s="238" t="s">
        <v>196</v>
      </c>
      <c r="BC5" s="238" t="s">
        <v>236</v>
      </c>
      <c r="BD5" s="238" t="s">
        <v>237</v>
      </c>
      <c r="BE5" s="238" t="s">
        <v>238</v>
      </c>
      <c r="BF5" s="238" t="s">
        <v>239</v>
      </c>
      <c r="BG5" s="238" t="s">
        <v>240</v>
      </c>
      <c r="BH5" s="238" t="s">
        <v>241</v>
      </c>
      <c r="BI5" s="238" t="s">
        <v>242</v>
      </c>
      <c r="BJ5" s="238" t="s">
        <v>243</v>
      </c>
      <c r="BK5" s="238" t="s">
        <v>244</v>
      </c>
      <c r="BL5" s="238" t="s">
        <v>245</v>
      </c>
      <c r="BM5" s="238" t="s">
        <v>246</v>
      </c>
      <c r="BN5" s="238" t="s">
        <v>247</v>
      </c>
      <c r="BO5" s="238" t="s">
        <v>248</v>
      </c>
      <c r="BP5" s="238" t="s">
        <v>249</v>
      </c>
      <c r="BQ5" s="238" t="s">
        <v>250</v>
      </c>
      <c r="BR5" s="138">
        <v>3.0</v>
      </c>
    </row>
    <row r="6">
      <c r="Z6" s="139"/>
      <c r="AA6" s="139"/>
      <c r="AB6" s="140" t="str">
        <f t="shared" ref="AB6:AU6" si="4">D11</f>
        <v/>
      </c>
      <c r="AC6" s="140" t="str">
        <f t="shared" si="4"/>
        <v/>
      </c>
      <c r="AD6" s="140" t="str">
        <f t="shared" si="4"/>
        <v/>
      </c>
      <c r="AE6" s="140" t="str">
        <f t="shared" si="4"/>
        <v/>
      </c>
      <c r="AF6" s="140" t="str">
        <f t="shared" si="4"/>
        <v/>
      </c>
      <c r="AG6" s="140" t="str">
        <f t="shared" si="4"/>
        <v/>
      </c>
      <c r="AH6" s="140" t="str">
        <f t="shared" si="4"/>
        <v/>
      </c>
      <c r="AI6" s="140" t="str">
        <f t="shared" si="4"/>
        <v/>
      </c>
      <c r="AJ6" s="140" t="str">
        <f t="shared" si="4"/>
        <v/>
      </c>
      <c r="AK6" s="140" t="str">
        <f t="shared" si="4"/>
        <v/>
      </c>
      <c r="AL6" s="140" t="str">
        <f t="shared" si="4"/>
        <v/>
      </c>
      <c r="AM6" s="140" t="str">
        <f t="shared" si="4"/>
        <v/>
      </c>
      <c r="AN6" s="140" t="str">
        <f t="shared" si="4"/>
        <v/>
      </c>
      <c r="AO6" s="140" t="str">
        <f t="shared" si="4"/>
        <v/>
      </c>
      <c r="AP6" s="140" t="str">
        <f t="shared" si="4"/>
        <v/>
      </c>
      <c r="AQ6" s="140" t="str">
        <f t="shared" si="4"/>
        <v/>
      </c>
      <c r="AR6" s="140" t="str">
        <f t="shared" si="4"/>
        <v/>
      </c>
      <c r="AS6" s="140" t="str">
        <f t="shared" si="4"/>
        <v/>
      </c>
      <c r="AT6" s="140" t="str">
        <f t="shared" si="4"/>
        <v/>
      </c>
      <c r="AU6" s="140" t="str">
        <f t="shared" si="4"/>
        <v/>
      </c>
      <c r="AX6" s="239" t="str">
        <f>IF(AC9="CO 1",(B44*D44+B45*D45+B46*D46+B47*D47)*100/(4*D48),"")</f>
        <v/>
      </c>
      <c r="AY6" s="240" t="str">
        <f>IF(AC15="CO 1",(B44*E44+B45*E45+B46*E46+B47*E47)*100/(4*E48),"")</f>
        <v/>
      </c>
      <c r="AZ6" s="240" t="str">
        <f>IF(AC16="CO 1",(B44*F44+B45*F45+B46*F46+B47*F47)*100/(4*F48),"")</f>
        <v/>
      </c>
      <c r="BA6" s="240" t="str">
        <f>IF(AC17="CO 1",(B44*G44+B45*G45+B46*G46+B47*G47)*100/(4*G48),"")</f>
        <v/>
      </c>
      <c r="BB6" s="240" t="str">
        <f>IF(AC18="CO 1",(B44*H44+B45*H45+B46*H46+B47*H47)*100/(4*H48),"")</f>
        <v/>
      </c>
      <c r="BC6" s="240" t="str">
        <f>IF(AC19="CO 1",(B44*I44+B45*I45+B46*I46+B47*I47)*100/(4*I48),"")</f>
        <v/>
      </c>
      <c r="BD6" s="240" t="str">
        <f>IF(AC20="CO 1",(B44*J44+B45*J45+B46*J46+B47*J47)*100/(4*J48),"")</f>
        <v/>
      </c>
      <c r="BE6" s="240" t="str">
        <f>IF(AC21="CO 1",(B44*K44+B45*K45+B46*K46+B47*K47)*100/(4*K48),"")</f>
        <v/>
      </c>
      <c r="BF6" s="240" t="str">
        <f>IF(AC22="CO 1",(B44*L44+B45*L45+B46*L46+B47*L47)*100/(4*L48),"")</f>
        <v/>
      </c>
      <c r="BG6" s="240" t="str">
        <f>IF(AC23="CO 1",(B44*M44+B45*M45+B46*M46+B47*M47)*100/(4*M48),"")</f>
        <v/>
      </c>
      <c r="BH6" s="240" t="str">
        <f>IF(AC24="CO 1",(B44*N44+B45*N45+B46*N46+B47*N47)*100/(4*N48),"")</f>
        <v/>
      </c>
      <c r="BI6" s="240" t="str">
        <f>IF(AC25="CO 1",($B$44*O44+$B$45*O45+$B$46*O46+$B$47*O47)*100/(4*O48),"")</f>
        <v/>
      </c>
      <c r="BJ6" s="240" t="str">
        <f>IF(AC26="CO 1",($B$44*P44+$B$45*P45+$B$46*P46+$B$47*P47)*100/(4*P48),"")</f>
        <v/>
      </c>
      <c r="BK6" s="240" t="str">
        <f>IF(AC27="CO 1",($B$44*Q44+$B$45*Q45+$B$46*Q46+$B$47*Q47)*100/(4*Q48),"")</f>
        <v/>
      </c>
      <c r="BL6" s="240" t="str">
        <f>IF(AC28="CO 1",($B$44*R44+$B$45*R45+$B$46*R46+$B$47*R47)*100/(4*R48),"")</f>
        <v/>
      </c>
      <c r="BM6" s="240" t="str">
        <f>IF(AC29="CO 1",($B$44*S44+$B$45*S45+$B$46*S46+$B$47*S47)*100/(4*S48),"")</f>
        <v/>
      </c>
      <c r="BN6" s="240" t="str">
        <f>IF(AC30="CO 1",($B$44*T44+$B$45*T45+$B$46*T46+$B$47*T47)*100/(4*T48),"")</f>
        <v/>
      </c>
      <c r="BO6" s="240" t="str">
        <f>IF(AC31="CO 1",($B$44*U44+$B$45*U45+$B$46*U46+$B$47*U47)*100/(4*U48),"")</f>
        <v/>
      </c>
      <c r="BP6" s="240" t="str">
        <f>IF(AC32="CO 1",($B$44*V44+$B$45*V45+$B$46*V46+$B$47*V47)*100/(4*V48),"")</f>
        <v/>
      </c>
      <c r="BQ6" s="240" t="str">
        <f>IF(AC33="CO 1",($B$44*W44+$B$45*W45+$B$46*W46+$B$47*W47)*100/(4*W48),"")</f>
        <v/>
      </c>
      <c r="BR6" s="142">
        <v>4.0</v>
      </c>
    </row>
    <row r="7">
      <c r="A7" s="143" t="s">
        <v>251</v>
      </c>
      <c r="B7" s="3"/>
      <c r="C7" s="4"/>
      <c r="D7" s="146">
        <v>1.0</v>
      </c>
      <c r="E7" s="146">
        <v>2.0</v>
      </c>
      <c r="F7" s="146">
        <v>3.0</v>
      </c>
      <c r="G7" s="146">
        <v>4.0</v>
      </c>
      <c r="H7" s="146">
        <v>5.0</v>
      </c>
      <c r="I7" s="146">
        <v>6.0</v>
      </c>
      <c r="J7" s="146">
        <v>7.0</v>
      </c>
      <c r="K7" s="146">
        <v>8.0</v>
      </c>
      <c r="L7" s="146">
        <v>9.0</v>
      </c>
      <c r="M7" s="146">
        <v>10.0</v>
      </c>
      <c r="N7" s="146">
        <v>11.0</v>
      </c>
      <c r="O7" s="146">
        <v>12.0</v>
      </c>
      <c r="P7" s="146">
        <v>13.0</v>
      </c>
      <c r="Q7" s="146">
        <v>14.0</v>
      </c>
      <c r="R7" s="146">
        <v>15.0</v>
      </c>
      <c r="S7" s="146">
        <v>16.0</v>
      </c>
      <c r="T7" s="146">
        <v>17.0</v>
      </c>
      <c r="U7" s="146">
        <v>18.0</v>
      </c>
      <c r="V7" s="146">
        <v>19.0</v>
      </c>
      <c r="W7" s="146">
        <v>20.0</v>
      </c>
      <c r="X7" s="241" t="s">
        <v>252</v>
      </c>
      <c r="Z7" s="61"/>
      <c r="AA7" s="61"/>
      <c r="AB7" s="61" t="str">
        <f t="shared" ref="AB7:AU7" si="5">D12</f>
        <v/>
      </c>
      <c r="AC7" s="61" t="str">
        <f t="shared" si="5"/>
        <v/>
      </c>
      <c r="AD7" s="61" t="str">
        <f t="shared" si="5"/>
        <v/>
      </c>
      <c r="AE7" s="61" t="str">
        <f t="shared" si="5"/>
        <v/>
      </c>
      <c r="AF7" s="61" t="str">
        <f t="shared" si="5"/>
        <v/>
      </c>
      <c r="AG7" s="61" t="str">
        <f t="shared" si="5"/>
        <v/>
      </c>
      <c r="AH7" s="61" t="str">
        <f t="shared" si="5"/>
        <v/>
      </c>
      <c r="AI7" s="61" t="str">
        <f t="shared" si="5"/>
        <v/>
      </c>
      <c r="AJ7" s="61" t="str">
        <f t="shared" si="5"/>
        <v/>
      </c>
      <c r="AK7" s="61" t="str">
        <f t="shared" si="5"/>
        <v/>
      </c>
      <c r="AL7" s="61" t="str">
        <f t="shared" si="5"/>
        <v/>
      </c>
      <c r="AM7" s="61" t="str">
        <f t="shared" si="5"/>
        <v/>
      </c>
      <c r="AN7" s="61" t="str">
        <f t="shared" si="5"/>
        <v/>
      </c>
      <c r="AO7" s="61" t="str">
        <f t="shared" si="5"/>
        <v/>
      </c>
      <c r="AP7" s="61" t="str">
        <f t="shared" si="5"/>
        <v/>
      </c>
      <c r="AQ7" s="61" t="str">
        <f t="shared" si="5"/>
        <v/>
      </c>
      <c r="AR7" s="61" t="str">
        <f t="shared" si="5"/>
        <v/>
      </c>
      <c r="AS7" s="61" t="str">
        <f t="shared" si="5"/>
        <v/>
      </c>
      <c r="AT7" s="61" t="str">
        <f t="shared" si="5"/>
        <v/>
      </c>
      <c r="AU7" s="61" t="str">
        <f t="shared" si="5"/>
        <v/>
      </c>
      <c r="AV7" s="96" t="s">
        <v>141</v>
      </c>
      <c r="AW7" s="144" t="str">
        <f>IF(COUNTBLANK(AX12:BQ12)=20,"",AVERAGE(AX12:BQ12))</f>
        <v/>
      </c>
      <c r="AX7" s="240" t="str">
        <f>IF(AE9="CO 1",(B44*D44+B45*D45+B46*D46+B47*D47)*100/(4*D48),"")</f>
        <v/>
      </c>
      <c r="AY7" s="240" t="str">
        <f>IF(AE15="CO 1",(B44*E44+B45*E45+B46*E46+B47*E47)*100/(4*E48),"")</f>
        <v/>
      </c>
      <c r="AZ7" s="240" t="str">
        <f>IF(AE16="CO 1",(B44*F44+B45*F45+B46*F46+B47*F47)*100/(4*F48),"")</f>
        <v/>
      </c>
      <c r="BA7" s="240" t="str">
        <f>IF(AE17="CO 1",(B44*G44+B45*G45+B46*G46+B47*G47)*100/(4*G48),"")</f>
        <v/>
      </c>
      <c r="BB7" s="240" t="str">
        <f>IF(AE18="CO 1",(B44*H44+B45*H45+B46*H46+B47*H47)*100/(4*H48),"")</f>
        <v/>
      </c>
      <c r="BC7" s="240" t="str">
        <f>IF(AE19="CO 1",(B44*I44+B45*I45+B46*I46+B47*I47)*100/(4*I48),"")</f>
        <v/>
      </c>
      <c r="BD7" s="240" t="str">
        <f>IF(AE20="CO 1",(B44*J44+B45*J45+B46*J46+B47*J47)*100/(4*J48),"")</f>
        <v/>
      </c>
      <c r="BE7" s="240" t="str">
        <f>IF(AE21="CO 1",(B44*K44+B45*K45+B46*K46+B47*K47)*100/(4*K48),"")</f>
        <v/>
      </c>
      <c r="BF7" s="240" t="str">
        <f>IF(AE22="CO 1",(B44*L44+B45*L45+B46*L46+B47*L47)*100/(4*L48),"")</f>
        <v/>
      </c>
      <c r="BG7" s="240" t="str">
        <f>IF(AE23="CO 1",(B44*M44+B45*M45+B46*M46+B47*M47)*100/(4*M48),"")</f>
        <v/>
      </c>
      <c r="BH7" s="240" t="str">
        <f>IF(AE24="CO 1",(B44*N44+B45*N45+B46*N46+B47*N47)*100/(4*N48),"")</f>
        <v/>
      </c>
      <c r="BI7" s="240" t="str">
        <f>IF(AE25="CO 1",($B$44*O44+$B$45*O45+$B$46*O46+$B$47*O47)*100/(4*O48),"")</f>
        <v/>
      </c>
      <c r="BJ7" s="240" t="str">
        <f>IF(AE26="CO 1",($B$44*P44+$B$45*P45+$B$46*P46+$B$47*P47)*100/(4*P48),"")</f>
        <v/>
      </c>
      <c r="BK7" s="149" t="str">
        <f>IF(AE27="CO 1",($B$44*Q44+$B$45*Q45+$B$46*Q46+$B$47*Q47)*100/(4*Q48),"")</f>
        <v/>
      </c>
      <c r="BL7" s="149" t="str">
        <f>IF(AE28="CO 1",($B$44*R44+$B$45*R45+$B$46*R46+$B$47*R47)*100/(4*R48),"")</f>
        <v/>
      </c>
      <c r="BM7" s="149" t="str">
        <f>IF(AE29="CO 1",($B$44*S44+$B$45*S45+$B$46*S46+$B$47*S47)*100/(4*S48),"")</f>
        <v/>
      </c>
      <c r="BN7" s="149" t="str">
        <f>IF(AE30="CO 1",($B$44*T44+$B$45*T45+$B$46*T46+$B$47*T47)*100/(4*T48),"")</f>
        <v/>
      </c>
      <c r="BO7" s="149" t="str">
        <f>IF(AE31="CO 1",($B$44*U44+$B$45*U45+$B$46*U46+$B$47*U47)*100/(4*U48),"")</f>
        <v/>
      </c>
      <c r="BP7" s="149" t="str">
        <f>IF(AE32="CO 1",($B$44*V44+$B$45*V45+$B$46*V46+$B$47*V47)*100/(4*V48),"")</f>
        <v/>
      </c>
      <c r="BQ7" s="149" t="str">
        <f>IF(AE33="CO 1",($B$44*W44+$B$45*W45+$B$46*W46+$B$47*W47)*100/(4*W48),"")</f>
        <v/>
      </c>
      <c r="BR7" s="142">
        <v>5.0</v>
      </c>
    </row>
    <row r="8">
      <c r="A8" s="145" t="s">
        <v>200</v>
      </c>
      <c r="B8" s="46"/>
      <c r="C8" s="47"/>
      <c r="D8" s="146" t="str">
        <f>'BATCH 1'!D8</f>
        <v/>
      </c>
      <c r="E8" s="146" t="str">
        <f>'BATCH 1'!E8</f>
        <v/>
      </c>
      <c r="F8" s="146" t="str">
        <f>'BATCH 1'!F8</f>
        <v/>
      </c>
      <c r="G8" s="146" t="str">
        <f>'BATCH 1'!G8</f>
        <v/>
      </c>
      <c r="H8" s="146" t="str">
        <f>'BATCH 1'!H8</f>
        <v/>
      </c>
      <c r="I8" s="146" t="str">
        <f>'BATCH 1'!I8</f>
        <v/>
      </c>
      <c r="J8" s="146" t="str">
        <f>'BATCH 1'!J8</f>
        <v/>
      </c>
      <c r="K8" s="146" t="str">
        <f>'BATCH 1'!K8</f>
        <v/>
      </c>
      <c r="L8" s="146" t="str">
        <f>'BATCH 1'!L8</f>
        <v/>
      </c>
      <c r="M8" s="146" t="str">
        <f>'BATCH 1'!M8</f>
        <v/>
      </c>
      <c r="N8" s="146" t="str">
        <f>'BATCH 1'!N8</f>
        <v/>
      </c>
      <c r="O8" s="146" t="str">
        <f>'BATCH 1'!O8</f>
        <v/>
      </c>
      <c r="P8" s="146" t="str">
        <f>'BATCH 1'!P8</f>
        <v/>
      </c>
      <c r="Q8" s="146" t="str">
        <f>'BATCH 1'!Q8</f>
        <v/>
      </c>
      <c r="R8" s="146" t="str">
        <f>'BATCH 1'!R8</f>
        <v/>
      </c>
      <c r="S8" s="146" t="str">
        <f>'BATCH 1'!S8</f>
        <v/>
      </c>
      <c r="T8" s="146" t="str">
        <f>'BATCH 1'!T8</f>
        <v/>
      </c>
      <c r="U8" s="146" t="str">
        <f>'BATCH 1'!U8</f>
        <v/>
      </c>
      <c r="V8" s="146" t="str">
        <f>'BATCH 1'!V8</f>
        <v/>
      </c>
      <c r="W8" s="146" t="str">
        <f>'BATCH 1'!W8</f>
        <v/>
      </c>
      <c r="X8" s="91"/>
      <c r="Z8" s="61"/>
      <c r="AA8" s="61"/>
      <c r="AB8" s="61" t="str">
        <f t="shared" ref="AB8:AU8" si="6">D13</f>
        <v/>
      </c>
      <c r="AC8" s="61" t="str">
        <f t="shared" si="6"/>
        <v/>
      </c>
      <c r="AD8" s="61" t="str">
        <f t="shared" si="6"/>
        <v/>
      </c>
      <c r="AE8" s="61" t="str">
        <f t="shared" si="6"/>
        <v/>
      </c>
      <c r="AF8" s="61" t="str">
        <f t="shared" si="6"/>
        <v/>
      </c>
      <c r="AG8" s="61" t="str">
        <f t="shared" si="6"/>
        <v/>
      </c>
      <c r="AH8" s="61" t="str">
        <f t="shared" si="6"/>
        <v/>
      </c>
      <c r="AI8" s="61" t="str">
        <f t="shared" si="6"/>
        <v/>
      </c>
      <c r="AJ8" s="61" t="str">
        <f t="shared" si="6"/>
        <v/>
      </c>
      <c r="AK8" s="61" t="str">
        <f t="shared" si="6"/>
        <v/>
      </c>
      <c r="AL8" s="61" t="str">
        <f t="shared" si="6"/>
        <v/>
      </c>
      <c r="AM8" s="61" t="str">
        <f t="shared" si="6"/>
        <v/>
      </c>
      <c r="AN8" s="61" t="str">
        <f t="shared" si="6"/>
        <v/>
      </c>
      <c r="AO8" s="61" t="str">
        <f t="shared" si="6"/>
        <v/>
      </c>
      <c r="AP8" s="61" t="str">
        <f t="shared" si="6"/>
        <v/>
      </c>
      <c r="AQ8" s="61" t="str">
        <f t="shared" si="6"/>
        <v/>
      </c>
      <c r="AR8" s="61" t="str">
        <f t="shared" si="6"/>
        <v/>
      </c>
      <c r="AS8" s="61" t="str">
        <f t="shared" si="6"/>
        <v/>
      </c>
      <c r="AT8" s="61" t="str">
        <f t="shared" si="6"/>
        <v/>
      </c>
      <c r="AU8" s="61" t="str">
        <f t="shared" si="6"/>
        <v/>
      </c>
      <c r="AV8" s="96" t="s">
        <v>142</v>
      </c>
      <c r="AW8" s="144" t="str">
        <f>IF(COUNTBLANK(AX22:BQ22)=20,"",AVERAGE(AX22:BQ22))</f>
        <v/>
      </c>
      <c r="AX8" s="242" t="str">
        <f>IF(AG9="CO 1",(B44*D44+B45*D45+B46*D46+B47*D47)*100/(4*D48),"")</f>
        <v/>
      </c>
      <c r="AY8" s="242" t="str">
        <f>IF(AG15="CO 1",(B44*E44+B45*E45+B46*E46+B47*E47)*100/(4*E48),"")</f>
        <v/>
      </c>
      <c r="AZ8" s="242" t="str">
        <f>IF(AG16="CO 1",(B44*F44+B45*F45+B46*F46+B47*F47)*100/(4*F48),"")</f>
        <v/>
      </c>
      <c r="BA8" s="242" t="str">
        <f>IF(AG17="CO 1",(B44*G44+B45*G45+B46*G46+B47*G47)*100/(4*G48),"")</f>
        <v/>
      </c>
      <c r="BB8" s="242" t="str">
        <f>IF(AG18="CO 1",(B44*H44+B45*H45+B46*H46+B47*H47)*100/(4*H48),"")</f>
        <v/>
      </c>
      <c r="BC8" s="242" t="str">
        <f>IF(AG19="CO 1",(B44*I44+B45*I45+B46*I46+B47*I47)*100/(4*I48),"")</f>
        <v/>
      </c>
      <c r="BD8" s="242" t="str">
        <f>IF(AG20="CO 1",(B44*J44+B45*J45+B46*J46+B47*J47)*100/(4*J48),"")</f>
        <v/>
      </c>
      <c r="BE8" s="242" t="str">
        <f>IF(AG21="CO 1",(B44*K44+B45*K45+B46*K46+B47*K47)*100/(4*K48),"")</f>
        <v/>
      </c>
      <c r="BF8" s="242" t="str">
        <f>IF(AG22="CO 1",(B44*L44+B45*L45+B46*L46+B47*L47)*100/(4*L48),"")</f>
        <v/>
      </c>
      <c r="BG8" s="242" t="str">
        <f>IF(AG23="CO 1",(B44*M44+B45*M45+B46*M46+B47*M47)*100/(4*M48),"")</f>
        <v/>
      </c>
      <c r="BH8" s="242" t="str">
        <f>IF(AG24="CO 1",(B44*N44+B45*N45+B46*N46+B47*N47)*100/(4*N48),"")</f>
        <v/>
      </c>
      <c r="BI8" s="242" t="str">
        <f>IF(AG25="CO 1",($B$44*O44+$B$45*O45+$B$46*O46+$B$47*O47)*100/(4*O48),"")</f>
        <v/>
      </c>
      <c r="BJ8" s="242" t="str">
        <f>IF(AG26="CO 1",($B$44*P44+$B$45*P45+$B$46*P46+$B$47*P47)*100/(4*P48),"")</f>
        <v/>
      </c>
      <c r="BK8" s="242" t="str">
        <f>IF(AG27="CO 1",($B$44*Q44+$B$45*Q45+$B$46*Q46+$B$47*Q47)*100/(4*Q48),"")</f>
        <v/>
      </c>
      <c r="BL8" s="242" t="str">
        <f>IF(AG28="CO 1",($B$44*R44+$B$45*R45+$B$46*R46+$B$47*R47)*100/(4*R48),"")</f>
        <v/>
      </c>
      <c r="BM8" s="242" t="str">
        <f>IF(AG29="CO 1",($B$44*S44+$B$45*S45+$B$46*S46+$B$47*S47)*100/(4*S48),"")</f>
        <v/>
      </c>
      <c r="BN8" s="242" t="str">
        <f>IF(AG30="CO 1",($B$44*T44+$B$45*T45+$B$46*T46+$B$47*T47)*100/(4*T48),"")</f>
        <v/>
      </c>
      <c r="BO8" s="242" t="str">
        <f>IF(AG31="CO 1",($B$44*U44+$B$45*U45+$B$46*U46+$B$47*U47)*100/(4*U48),"")</f>
        <v/>
      </c>
      <c r="BP8" s="242" t="str">
        <f>IF(AG32="CO 1",($B$44*V44+$B$45*V45+$B$46*V46+$B$47*V47)*100/(4*V48),"")</f>
        <v/>
      </c>
      <c r="BQ8" s="242" t="str">
        <f>IF(AG33="CO 1",($B$44*W44+$B$45*W45+$B$46*W46+$B$47*W47)*100/(4*W48),"")</f>
        <v/>
      </c>
      <c r="BR8" s="142">
        <v>6.0</v>
      </c>
    </row>
    <row r="9">
      <c r="A9" s="54"/>
      <c r="C9" s="55"/>
      <c r="D9" s="146" t="str">
        <f>'BATCH 1'!D9</f>
        <v/>
      </c>
      <c r="E9" s="146" t="str">
        <f>'BATCH 1'!E9</f>
        <v/>
      </c>
      <c r="F9" s="146" t="str">
        <f>'BATCH 1'!F9</f>
        <v/>
      </c>
      <c r="G9" s="146" t="str">
        <f>'BATCH 1'!G9</f>
        <v/>
      </c>
      <c r="H9" s="146" t="str">
        <f>'BATCH 1'!H9</f>
        <v/>
      </c>
      <c r="I9" s="146" t="str">
        <f>'BATCH 1'!I9</f>
        <v/>
      </c>
      <c r="J9" s="146" t="str">
        <f>'BATCH 1'!J9</f>
        <v/>
      </c>
      <c r="K9" s="146" t="str">
        <f>'BATCH 1'!K9</f>
        <v/>
      </c>
      <c r="L9" s="146" t="str">
        <f>'BATCH 1'!L9</f>
        <v/>
      </c>
      <c r="M9" s="146" t="str">
        <f>'BATCH 1'!M9</f>
        <v/>
      </c>
      <c r="N9" s="146" t="str">
        <f>'BATCH 1'!N9</f>
        <v/>
      </c>
      <c r="O9" s="146" t="str">
        <f>'BATCH 1'!O9</f>
        <v/>
      </c>
      <c r="P9" s="146" t="str">
        <f>'BATCH 1'!P9</f>
        <v/>
      </c>
      <c r="Q9" s="146" t="str">
        <f>'BATCH 1'!Q9</f>
        <v/>
      </c>
      <c r="R9" s="146" t="str">
        <f>'BATCH 1'!R9</f>
        <v/>
      </c>
      <c r="S9" s="146" t="str">
        <f>'BATCH 1'!S9</f>
        <v/>
      </c>
      <c r="T9" s="146" t="str">
        <f>'BATCH 1'!T9</f>
        <v/>
      </c>
      <c r="U9" s="146" t="str">
        <f>'BATCH 1'!U9</f>
        <v/>
      </c>
      <c r="V9" s="146" t="str">
        <f>'BATCH 1'!V9</f>
        <v/>
      </c>
      <c r="W9" s="146" t="str">
        <f>'BATCH 1'!W9</f>
        <v/>
      </c>
      <c r="X9" s="91"/>
      <c r="Z9" s="61"/>
      <c r="AA9" s="61"/>
      <c r="AB9" s="61" t="str">
        <f>IFERROR(__xludf.DUMMYFUNCTION("SPLIT(AB3,""_"")"),"#VALUE!")</f>
        <v>#VALUE!</v>
      </c>
      <c r="AC9" s="61"/>
      <c r="AD9" s="61" t="str">
        <f>IFERROR(__xludf.DUMMYFUNCTION("SPLIT(AB4,""_"")"),"#VALUE!")</f>
        <v>#VALUE!</v>
      </c>
      <c r="AE9" s="61"/>
      <c r="AF9" s="148" t="str">
        <f>IFERROR(__xludf.DUMMYFUNCTION("SPLIT(AB5,""_"")"),"#VALUE!")</f>
        <v>#VALUE!</v>
      </c>
      <c r="AH9" s="243" t="str">
        <f>IFERROR(__xludf.DUMMYFUNCTION("SPLIT(AB6,""_"")"),"#VALUE!")</f>
        <v>#VALUE!</v>
      </c>
      <c r="AJ9" t="str">
        <f>IFERROR(__xludf.DUMMYFUNCTION("SPLIT(AB7,""_"")"),"#VALUE!")</f>
        <v>#VALUE!</v>
      </c>
      <c r="AL9" t="str">
        <f>IFERROR(__xludf.DUMMYFUNCTION("SPLIT(AB8,""_"")"),"#VALUE!")</f>
        <v>#VALUE!</v>
      </c>
      <c r="AV9" s="96" t="s">
        <v>145</v>
      </c>
      <c r="AW9" s="144" t="str">
        <f>IF(COUNTBLANK(AX32:BQ32)=20,"",AVERAGE(AX32:BQ32))</f>
        <v/>
      </c>
      <c r="AX9" s="239" t="str">
        <f>IF(AI9="CO 1",(B44*D44+B45*D45+B46*D46+B47*D47)*100/(4*D48),"")</f>
        <v/>
      </c>
      <c r="AY9" s="239" t="str">
        <f>IF(AI15="CO 1",(B44*E44+B45*E45+B46*E46+B47*E47)*100/(4*E48),"")</f>
        <v/>
      </c>
      <c r="AZ9" s="239" t="str">
        <f>IF(AI16="CO 1",(B44*F44+B45*F45+B46*F46+B47*F47)*100/(4*F48),"")</f>
        <v/>
      </c>
      <c r="BA9" s="239" t="str">
        <f>IF(AI17="CO 1",(B44*G44+B45*G45+B46*G46+B47*G47)*100/(4*G48),"")</f>
        <v/>
      </c>
      <c r="BB9" s="239" t="str">
        <f>IF(AI18="CO 1",(B44*H44+B45*H45+B46*H46+B47*H47)*100/(4*H48),"")</f>
        <v/>
      </c>
      <c r="BC9" s="239" t="str">
        <f>IF(AI19="CO 1",(B44*I44+B45*I45+B46*I46+B47*I47)*100/(4*I48),"")</f>
        <v/>
      </c>
      <c r="BD9" s="239" t="str">
        <f>IF(AI20="CO 1",(B44*J44+B45*J45+B46*J46+B47*J47)*100/(4*J48),"")</f>
        <v/>
      </c>
      <c r="BE9" s="239" t="str">
        <f>IF(AI21="CO 1",(B44*K44+B45*K45+B46*K46+B47*K47)*100/(4*K48),"")</f>
        <v/>
      </c>
      <c r="BF9" s="239" t="str">
        <f>IF(AI22="CO 1",(B44*L44+B45*L45+B46*L46+B47*L47)*100/(4*L48),"")</f>
        <v/>
      </c>
      <c r="BG9" s="239" t="str">
        <f>IF(AI23="CO 1",(B44*M44+B45*M45+B46*M46+B47*M47)*100/(4*M48),"")</f>
        <v/>
      </c>
      <c r="BH9" s="239" t="str">
        <f>IF(AI24="CO 1",(B44*N44+B45*N45+B46*N46+B47*N47)*100/(4*N48),"")</f>
        <v/>
      </c>
      <c r="BI9" s="239" t="str">
        <f>IF(AI25="CO 1",($B$44*O44+$B$45*O45+$B$46*O46+$B$47*O47)*100/(4*O48),"")</f>
        <v/>
      </c>
      <c r="BJ9" s="239" t="str">
        <f>IF(AI26="CO 1",($B$44*P44+$B$45*P45+$B$46*P46+$B$47*P47)*100/(4*P48),"")</f>
        <v/>
      </c>
      <c r="BK9" s="239" t="str">
        <f>IF(AI27="CO 1",($B$44*Q44+$B$45*Q45+$B$46*Q46+$B$47*Q47)*100/(4*Q48),"")</f>
        <v/>
      </c>
      <c r="BL9" s="239" t="str">
        <f>IF(AI28="CO 1",($B$44*R44+$B$45*R45+$B$46*R46+$B$47*R47)*100/(4*R48),"")</f>
        <v/>
      </c>
      <c r="BM9" s="239" t="str">
        <f>IF(AI29="CO 1",($B$44*S44+$B$45*S45+$B$46*S46+$B$47*S47)*100/(4*S48),"")</f>
        <v/>
      </c>
      <c r="BN9" s="239" t="str">
        <f>IF(AI30="CO 1",($B$44*T44+$B$45*T45+$B$46*T46+$B$47*T47)*100/(4*T48),"")</f>
        <v/>
      </c>
      <c r="BO9" s="239" t="str">
        <f>IF(AI31="CO 1",($B$44*U44+$B$45*U45+$B$46*U46+$B$47*U47)*100/(4*U48),"")</f>
        <v/>
      </c>
      <c r="BP9" s="239" t="str">
        <f>IF(AI32="CO 1",($B$44*V44+$B$45*V45+$B$46*V46+$B$47*V47)*100/(4*V48),"")</f>
        <v/>
      </c>
      <c r="BQ9" s="239" t="str">
        <f>IF(AI33="CO 1",($B$44*W44+$B$45*W45+$B$46*W46+$B$47*W47)*100/(4*W48),"")</f>
        <v/>
      </c>
      <c r="BR9" s="142">
        <v>7.0</v>
      </c>
    </row>
    <row r="10">
      <c r="A10" s="54"/>
      <c r="C10" s="55"/>
      <c r="D10" s="146" t="str">
        <f>'BATCH 1'!D10</f>
        <v/>
      </c>
      <c r="E10" s="146" t="str">
        <f>'BATCH 1'!E10</f>
        <v/>
      </c>
      <c r="F10" s="146" t="str">
        <f>'BATCH 1'!F10</f>
        <v/>
      </c>
      <c r="G10" s="146" t="str">
        <f>'BATCH 1'!G10</f>
        <v/>
      </c>
      <c r="H10" s="146" t="str">
        <f>'BATCH 1'!H10</f>
        <v/>
      </c>
      <c r="I10" s="146" t="str">
        <f>'BATCH 1'!I10</f>
        <v/>
      </c>
      <c r="J10" s="146" t="str">
        <f>'BATCH 1'!J10</f>
        <v/>
      </c>
      <c r="K10" s="146" t="str">
        <f>'BATCH 1'!K10</f>
        <v/>
      </c>
      <c r="L10" s="146" t="str">
        <f>'BATCH 1'!L10</f>
        <v/>
      </c>
      <c r="M10" s="146" t="str">
        <f>'BATCH 1'!M10</f>
        <v/>
      </c>
      <c r="N10" s="146" t="str">
        <f>'BATCH 1'!N10</f>
        <v/>
      </c>
      <c r="O10" s="146" t="str">
        <f>'BATCH 1'!O10</f>
        <v/>
      </c>
      <c r="P10" s="146" t="str">
        <f>'BATCH 1'!P10</f>
        <v/>
      </c>
      <c r="Q10" s="146" t="str">
        <f>'BATCH 1'!Q10</f>
        <v/>
      </c>
      <c r="R10" s="146" t="str">
        <f>'BATCH 1'!R10</f>
        <v/>
      </c>
      <c r="S10" s="146" t="str">
        <f>'BATCH 1'!S10</f>
        <v/>
      </c>
      <c r="T10" s="146" t="str">
        <f>'BATCH 1'!T10</f>
        <v/>
      </c>
      <c r="U10" s="146" t="str">
        <f>'BATCH 1'!U10</f>
        <v/>
      </c>
      <c r="V10" s="146" t="str">
        <f>'BATCH 1'!V10</f>
        <v/>
      </c>
      <c r="W10" s="146" t="str">
        <f>'BATCH 1'!W10</f>
        <v/>
      </c>
      <c r="X10" s="91"/>
      <c r="Z10" s="61"/>
      <c r="AA10" s="61"/>
      <c r="AB10" s="61"/>
      <c r="AC10" s="61"/>
      <c r="AD10" s="61"/>
      <c r="AE10" s="61"/>
      <c r="AF10" s="148"/>
      <c r="AV10" s="96" t="s">
        <v>146</v>
      </c>
      <c r="AW10" s="144" t="str">
        <f>IF(COUNTBLANK(AX43:BQ43)=20,"",AVERAGE(AX43:BQ43))</f>
        <v/>
      </c>
      <c r="AX10" s="244" t="str">
        <f>IF(AK9="CO 1",(B44*D44+B45*D45+B46*D46+B47*D47)*100/(4*D48),"")</f>
        <v/>
      </c>
      <c r="AY10" s="244" t="str">
        <f>IF(AK15="CO 1",(B44*E44+B45*E45+B46*E46+B47*E47)*100/(4*E48),"")</f>
        <v/>
      </c>
      <c r="AZ10" s="244" t="str">
        <f>IF(AK16="CO 1",(B44*F44+B45*F45+B46*F46+B47*F47)*100/(4*F48),"")</f>
        <v/>
      </c>
      <c r="BA10" s="244" t="str">
        <f>IF(AK17="CO 1",(B44*G44+B45*G45+B46*G46+B47*G47)*100/(4*G48),"")</f>
        <v/>
      </c>
      <c r="BB10" s="244" t="str">
        <f>IF(AK18="CO 1",(B44*H44+B45*H45+B46*H46+B47*H47)*100/(4*H48),"")</f>
        <v/>
      </c>
      <c r="BC10" s="244" t="str">
        <f>IF(AK19="CO 1",(B44*I44+B45*I45+B46*I46+B47*I47)*100/(4*I48),"")</f>
        <v/>
      </c>
      <c r="BD10" s="244" t="str">
        <f>IF(AK20="CO 1",(B44*J44+B45*J45+B46*J46+B47*J47)*100/(4*J48),"")</f>
        <v/>
      </c>
      <c r="BE10" s="244" t="str">
        <f>IF(AK21="CO 1",(B44*K44+B45*K45+B46*K46+B47*K47)*100/(4*K48),"")</f>
        <v/>
      </c>
      <c r="BF10" s="244" t="str">
        <f>IF(AK22="CO 1",(B44*L44+B45*L45+B46*L46+B47*L47)*100/(4*L48),"")</f>
        <v/>
      </c>
      <c r="BG10" s="244" t="str">
        <f>IF(AK23="CO 1",(B44*M44+B45*M45+B46*M46+B47*M47)*100/(4*M48),"")</f>
        <v/>
      </c>
      <c r="BH10" s="244" t="str">
        <f>IF(AK24="CO 1",(B44*N44+B45*N45+B46*N46+B47*N47)*100/(4*N48),"")</f>
        <v/>
      </c>
      <c r="BI10" s="244" t="str">
        <f>IF(AK25="CO 1",($B$44*O44+$B$45*O45+$B$46*O46+$B$47*O47)*100/(4*O48),"")</f>
        <v/>
      </c>
      <c r="BJ10" s="244" t="str">
        <f>IF(AK26="CO 1",($B$44*P44+$B$45*P45+$B$46*P46+$B$47*P47)*100/(4*P48),"")</f>
        <v/>
      </c>
      <c r="BK10" s="244" t="str">
        <f>IF(AK27="CO 1",($B$44*Q44+$B$45*Q45+$B$46*Q46+$B$47*Q47)*100/(4*Q48),"")</f>
        <v/>
      </c>
      <c r="BL10" s="244" t="str">
        <f>IF(AK28="CO 1",($B$44*R44+$B$45*R45+$B$46*R46+$B$47*R47)*100/(4*R48),"")</f>
        <v/>
      </c>
      <c r="BM10" s="244" t="str">
        <f>IF(AK29="CO 1",($B$44*S44+$B$45*S45+$B$46*S46+$B$47*S47)*100/(4*S48),"")</f>
        <v/>
      </c>
      <c r="BN10" s="244" t="str">
        <f>IF(AK30="CO 1",($B$44*T44+$B$45*T45+$B$46*T46+$B$47*T47)*100/(4*T48),"")</f>
        <v/>
      </c>
      <c r="BO10" s="244" t="str">
        <f>IF(AK31="CO 1",($B$44*U44+$B$45*U45+$B$46*U46+$B$47*U47)*100/(4*U48),"")</f>
        <v/>
      </c>
      <c r="BP10" s="244" t="str">
        <f>IF(AK32="CO 1",($B$44*V44+$B$45*V45+$B$46*V46+$B$47*V47)*100/(4*V48),"")</f>
        <v/>
      </c>
      <c r="BQ10" s="244" t="str">
        <f>IF(AK33="CO 1",($B$44*W44+$B$45*W45+$B$46*W46+$B$47*W47)*100/(4*W48),"")</f>
        <v/>
      </c>
      <c r="BR10" s="142"/>
    </row>
    <row r="11">
      <c r="A11" s="54"/>
      <c r="C11" s="55"/>
      <c r="D11" s="146" t="str">
        <f>'BATCH 1'!D11</f>
        <v/>
      </c>
      <c r="E11" s="146" t="str">
        <f>'BATCH 1'!E11</f>
        <v/>
      </c>
      <c r="F11" s="146" t="str">
        <f>'BATCH 1'!F11</f>
        <v/>
      </c>
      <c r="G11" s="146" t="str">
        <f>'BATCH 1'!G11</f>
        <v/>
      </c>
      <c r="H11" s="146" t="str">
        <f>'BATCH 1'!H11</f>
        <v/>
      </c>
      <c r="I11" s="146" t="str">
        <f>'BATCH 1'!I11</f>
        <v/>
      </c>
      <c r="J11" s="146" t="str">
        <f>'BATCH 1'!J11</f>
        <v/>
      </c>
      <c r="K11" s="146" t="str">
        <f>'BATCH 1'!K11</f>
        <v/>
      </c>
      <c r="L11" s="146" t="str">
        <f>'BATCH 1'!L11</f>
        <v/>
      </c>
      <c r="M11" s="146" t="str">
        <f>'BATCH 1'!M11</f>
        <v/>
      </c>
      <c r="N11" s="146" t="str">
        <f>'BATCH 1'!N11</f>
        <v/>
      </c>
      <c r="O11" s="146" t="str">
        <f>'BATCH 1'!O11</f>
        <v/>
      </c>
      <c r="P11" s="146" t="str">
        <f>'BATCH 1'!P11</f>
        <v/>
      </c>
      <c r="Q11" s="146" t="str">
        <f>'BATCH 1'!Q11</f>
        <v/>
      </c>
      <c r="R11" s="146" t="str">
        <f>'BATCH 1'!R11</f>
        <v/>
      </c>
      <c r="S11" s="146" t="str">
        <f>'BATCH 1'!S11</f>
        <v/>
      </c>
      <c r="T11" s="146" t="str">
        <f>'BATCH 1'!T11</f>
        <v/>
      </c>
      <c r="U11" s="146" t="str">
        <f>'BATCH 1'!U11</f>
        <v/>
      </c>
      <c r="V11" s="146" t="str">
        <f>'BATCH 1'!V11</f>
        <v/>
      </c>
      <c r="W11" s="146" t="str">
        <f>'BATCH 1'!W11</f>
        <v/>
      </c>
      <c r="X11" s="91"/>
      <c r="Z11" s="61"/>
      <c r="AA11" s="61"/>
      <c r="AB11" s="61"/>
      <c r="AC11" s="61"/>
      <c r="AD11" s="61"/>
      <c r="AE11" s="61"/>
      <c r="AF11" s="148"/>
      <c r="AV11" s="96" t="s">
        <v>147</v>
      </c>
      <c r="AW11" s="144" t="str">
        <f>IF(COUNTBLANK(AX53:BQ53)=20,"",AVERAGE(AX53:BQ53))</f>
        <v/>
      </c>
      <c r="AX11" s="239" t="str">
        <f>IF(AM9="CO 1",(B44*D44+B45*D45+B46*D46+B47*D47)*100/(4*D48),"")</f>
        <v/>
      </c>
      <c r="AY11" s="239" t="str">
        <f>IF(AM15="CO 1",(B44*E44+B45*E45+B46*E46+B47*E47)*100/(4*E48),"")</f>
        <v/>
      </c>
      <c r="AZ11" s="239" t="str">
        <f>IF(AM16="CO 1",(B44*F44+B45*F45+B46*F46+B47*F47)*100/(4*F48),"")</f>
        <v/>
      </c>
      <c r="BA11" s="239" t="str">
        <f>IF(AM17="CO 1",(B44*G44+B45*G45+B46*G46+B47*G47)*100/(4*G48),"")</f>
        <v/>
      </c>
      <c r="BB11" s="239" t="str">
        <f>IF(AM18="CO 1",(B44*H44+B45*H45+B46*H46+B47*H47)*100/(4*H48),"")</f>
        <v/>
      </c>
      <c r="BC11" s="239" t="str">
        <f>IF(AM19="CO 1",(B44*I44+B45*I45+B46*I46+B47*I47)*100/(4*I48),"")</f>
        <v/>
      </c>
      <c r="BD11" s="239" t="str">
        <f>IF(AM20="CO 1",(B44*J44+B45*J45+B46*J46+B47*J47)*100/(4*J48),"")</f>
        <v/>
      </c>
      <c r="BE11" s="239" t="str">
        <f>IF(AM21="CO 1",(B44*K44+B45*K45+B46*K46+B47*K47)*100/(4*K48),"")</f>
        <v/>
      </c>
      <c r="BF11" s="239" t="str">
        <f>IF(AM22="CO 1",(B44*L44+B45*L45+B46*L46+B47*L47)*100/(4*L48),"")</f>
        <v/>
      </c>
      <c r="BG11" s="239" t="str">
        <f>IF(AM23="CO 1",(B44*M44+B45*M45+B46*M46+B47*M47)*100/(4*M48),"")</f>
        <v/>
      </c>
      <c r="BH11" s="239" t="str">
        <f>IF(AM24="CO 1",(B44*N44+B45*N45+B46*N46+B47*N47)*100/(4*N48),"")</f>
        <v/>
      </c>
      <c r="BI11" s="239" t="str">
        <f>IF(AM25="CO 1",($B$44*O44+$B$45*O45+$B$46*O46+$B$47*O47)*100/(4*O48),"")</f>
        <v/>
      </c>
      <c r="BJ11" s="239" t="str">
        <f>IF(AM26="CO 1",($B$44*P44+$B$45*P45+$B$46*P46+$B$47*P47)*100/(4*P48),"")</f>
        <v/>
      </c>
      <c r="BK11" s="239" t="str">
        <f>IF(AM27="CO 1",($B$44*Q44+$B$45*Q45+$B$46*Q46+$B$47*Q47)*100/(4*Q48),"")</f>
        <v/>
      </c>
      <c r="BL11" s="239" t="str">
        <f>IF(AM28="CO 1",($B$44*R44+$B$45*R45+$B$46*R46+$B$47*R47)*100/(4*R48),"")</f>
        <v/>
      </c>
      <c r="BM11" s="239" t="str">
        <f>IF(AM29="CO 1",($B$44*S44+$B$45*S45+$B$46*S46+$B$47*S47)*100/(4*S48),"")</f>
        <v/>
      </c>
      <c r="BN11" s="239" t="str">
        <f>IF(AM30="CO 1",($B$44*T44+$B$45*T45+$B$46*T46+$B$47*T47)*100/(4*T48),"")</f>
        <v/>
      </c>
      <c r="BO11" s="239" t="str">
        <f>IF(AM31="CO 1",($B$44*U44+$B$45*U45+$B$46*U46+$B$47*U47)*100/(4*U48),"")</f>
        <v/>
      </c>
      <c r="BP11" s="239" t="str">
        <f>IF(AM32="CO 1",($B$44*V44+$B$45*V45+$B$46*V46+$B$47*V47)*100/(4*V48),"")</f>
        <v/>
      </c>
      <c r="BQ11" s="239" t="str">
        <f>IF(AM33="CO 1",($B$44*W44+$B$45*W45+$B$46*W46+$B$47*W47)*100/(4*W48),"")</f>
        <v/>
      </c>
      <c r="BR11" s="142"/>
    </row>
    <row r="12">
      <c r="A12" s="54"/>
      <c r="C12" s="55"/>
      <c r="D12" s="146" t="str">
        <f>'BATCH 1'!D12</f>
        <v/>
      </c>
      <c r="E12" s="146" t="str">
        <f>'BATCH 1'!E12</f>
        <v/>
      </c>
      <c r="F12" s="146" t="str">
        <f>'BATCH 1'!F12</f>
        <v/>
      </c>
      <c r="G12" s="146" t="str">
        <f>'BATCH 1'!G12</f>
        <v/>
      </c>
      <c r="H12" s="146" t="str">
        <f>'BATCH 1'!H12</f>
        <v/>
      </c>
      <c r="I12" s="146" t="str">
        <f>'BATCH 1'!I12</f>
        <v/>
      </c>
      <c r="J12" s="146" t="str">
        <f>'BATCH 1'!J12</f>
        <v/>
      </c>
      <c r="K12" s="146" t="str">
        <f>'BATCH 1'!K12</f>
        <v/>
      </c>
      <c r="L12" s="146" t="str">
        <f>'BATCH 1'!L12</f>
        <v/>
      </c>
      <c r="M12" s="146" t="str">
        <f>'BATCH 1'!M12</f>
        <v/>
      </c>
      <c r="N12" s="146" t="str">
        <f>'BATCH 1'!N12</f>
        <v/>
      </c>
      <c r="O12" s="146" t="str">
        <f>'BATCH 1'!O12</f>
        <v/>
      </c>
      <c r="P12" s="146" t="str">
        <f>'BATCH 1'!P12</f>
        <v/>
      </c>
      <c r="Q12" s="146" t="str">
        <f>'BATCH 1'!Q12</f>
        <v/>
      </c>
      <c r="R12" s="146" t="str">
        <f>'BATCH 1'!R12</f>
        <v/>
      </c>
      <c r="S12" s="146" t="str">
        <f>'BATCH 1'!S12</f>
        <v/>
      </c>
      <c r="T12" s="146" t="str">
        <f>'BATCH 1'!T12</f>
        <v/>
      </c>
      <c r="U12" s="146" t="str">
        <f>'BATCH 1'!U12</f>
        <v/>
      </c>
      <c r="V12" s="146" t="str">
        <f>'BATCH 1'!V12</f>
        <v/>
      </c>
      <c r="W12" s="146" t="str">
        <f>'BATCH 1'!W12</f>
        <v/>
      </c>
      <c r="X12" s="91"/>
      <c r="Z12" s="61"/>
      <c r="AA12" s="61"/>
      <c r="AB12" s="61"/>
      <c r="AC12" s="61"/>
      <c r="AD12" s="61"/>
      <c r="AE12" s="61"/>
      <c r="AF12" s="148"/>
      <c r="AV12" s="96" t="s">
        <v>148</v>
      </c>
      <c r="AW12" s="144" t="str">
        <f>IF(COUNTBLANK(AX63:BQ63)=20,"",AVERAGE(AX63:BQ63))</f>
        <v/>
      </c>
      <c r="AX12" s="245" t="str">
        <f t="shared" ref="AX12:BQ12" si="7">IF(COUNTBLANK(AX6:AX11)=6,"",AVERAGE(AX6:AX11))</f>
        <v/>
      </c>
      <c r="AY12" s="245" t="str">
        <f t="shared" si="7"/>
        <v/>
      </c>
      <c r="AZ12" s="245" t="str">
        <f t="shared" si="7"/>
        <v/>
      </c>
      <c r="BA12" s="245" t="str">
        <f t="shared" si="7"/>
        <v/>
      </c>
      <c r="BB12" s="245" t="str">
        <f t="shared" si="7"/>
        <v/>
      </c>
      <c r="BC12" s="245" t="str">
        <f t="shared" si="7"/>
        <v/>
      </c>
      <c r="BD12" s="245" t="str">
        <f t="shared" si="7"/>
        <v/>
      </c>
      <c r="BE12" s="245" t="str">
        <f t="shared" si="7"/>
        <v/>
      </c>
      <c r="BF12" s="245" t="str">
        <f t="shared" si="7"/>
        <v/>
      </c>
      <c r="BG12" s="245" t="str">
        <f t="shared" si="7"/>
        <v/>
      </c>
      <c r="BH12" s="245" t="str">
        <f t="shared" si="7"/>
        <v/>
      </c>
      <c r="BI12" s="245" t="str">
        <f t="shared" si="7"/>
        <v/>
      </c>
      <c r="BJ12" s="245" t="str">
        <f t="shared" si="7"/>
        <v/>
      </c>
      <c r="BK12" s="245" t="str">
        <f t="shared" si="7"/>
        <v/>
      </c>
      <c r="BL12" s="245" t="str">
        <f t="shared" si="7"/>
        <v/>
      </c>
      <c r="BM12" s="245" t="str">
        <f t="shared" si="7"/>
        <v/>
      </c>
      <c r="BN12" s="245" t="str">
        <f t="shared" si="7"/>
        <v/>
      </c>
      <c r="BO12" s="245" t="str">
        <f t="shared" si="7"/>
        <v/>
      </c>
      <c r="BP12" s="245" t="str">
        <f t="shared" si="7"/>
        <v/>
      </c>
      <c r="BQ12" s="245" t="str">
        <f t="shared" si="7"/>
        <v/>
      </c>
      <c r="BR12" s="142"/>
    </row>
    <row r="13">
      <c r="A13" s="50"/>
      <c r="B13" s="51"/>
      <c r="C13" s="52"/>
      <c r="D13" s="146" t="str">
        <f>'BATCH 1'!D13</f>
        <v/>
      </c>
      <c r="E13" s="146" t="str">
        <f>'BATCH 1'!E13</f>
        <v/>
      </c>
      <c r="F13" s="146" t="str">
        <f>'BATCH 1'!F13</f>
        <v/>
      </c>
      <c r="G13" s="146" t="str">
        <f>'BATCH 1'!G13</f>
        <v/>
      </c>
      <c r="H13" s="146" t="str">
        <f>'BATCH 1'!H13</f>
        <v/>
      </c>
      <c r="I13" s="146" t="str">
        <f>'BATCH 1'!I13</f>
        <v/>
      </c>
      <c r="J13" s="146" t="str">
        <f>'BATCH 1'!J13</f>
        <v/>
      </c>
      <c r="K13" s="146" t="str">
        <f>'BATCH 1'!K13</f>
        <v/>
      </c>
      <c r="L13" s="146" t="str">
        <f>'BATCH 1'!L13</f>
        <v/>
      </c>
      <c r="M13" s="146" t="str">
        <f>'BATCH 1'!M13</f>
        <v/>
      </c>
      <c r="N13" s="146" t="str">
        <f>'BATCH 1'!N13</f>
        <v/>
      </c>
      <c r="O13" s="146" t="str">
        <f>'BATCH 1'!O13</f>
        <v/>
      </c>
      <c r="P13" s="146" t="str">
        <f>'BATCH 1'!P13</f>
        <v/>
      </c>
      <c r="Q13" s="146" t="str">
        <f>'BATCH 1'!Q13</f>
        <v/>
      </c>
      <c r="R13" s="146" t="str">
        <f>'BATCH 1'!R13</f>
        <v/>
      </c>
      <c r="S13" s="146" t="str">
        <f>'BATCH 1'!S13</f>
        <v/>
      </c>
      <c r="T13" s="146" t="str">
        <f>'BATCH 1'!T13</f>
        <v/>
      </c>
      <c r="U13" s="146" t="str">
        <f>'BATCH 1'!U13</f>
        <v/>
      </c>
      <c r="V13" s="146" t="str">
        <f>'BATCH 1'!V13</f>
        <v/>
      </c>
      <c r="W13" s="146" t="str">
        <f>'BATCH 1'!W13</f>
        <v/>
      </c>
      <c r="X13" s="91"/>
      <c r="Z13" s="61"/>
      <c r="AA13" s="61"/>
      <c r="AB13" s="61"/>
      <c r="AC13" s="61"/>
      <c r="AD13" s="61"/>
      <c r="AE13" s="61"/>
      <c r="AF13" s="148"/>
      <c r="AV13" s="96"/>
      <c r="AW13" s="144"/>
      <c r="AX13" s="246"/>
      <c r="AY13" s="246"/>
      <c r="AZ13" s="246"/>
      <c r="BA13" s="246"/>
      <c r="BB13" s="246"/>
      <c r="BC13" s="246"/>
      <c r="BD13" s="246"/>
      <c r="BE13" s="246"/>
      <c r="BF13" s="246"/>
      <c r="BG13" s="246"/>
      <c r="BH13" s="246"/>
      <c r="BI13" s="246"/>
      <c r="BJ13" s="246"/>
      <c r="BK13" s="246"/>
      <c r="BL13" s="246"/>
      <c r="BM13" s="246"/>
      <c r="BN13" s="246"/>
      <c r="BO13" s="246"/>
      <c r="BP13" s="246"/>
      <c r="BQ13" s="246"/>
      <c r="BR13" s="142"/>
    </row>
    <row r="14" ht="44.25" customHeight="1">
      <c r="A14" s="93" t="s">
        <v>253</v>
      </c>
      <c r="B14" s="3"/>
      <c r="C14" s="4"/>
      <c r="D14" s="247" t="str">
        <f>'BATCH 1'!D14</f>
        <v/>
      </c>
      <c r="E14" s="247" t="str">
        <f>'BATCH 1'!E14</f>
        <v/>
      </c>
      <c r="F14" s="247" t="str">
        <f>'BATCH 1'!F14</f>
        <v/>
      </c>
      <c r="G14" s="247" t="str">
        <f>'BATCH 1'!G14</f>
        <v/>
      </c>
      <c r="H14" s="247" t="str">
        <f>'BATCH 1'!H14</f>
        <v/>
      </c>
      <c r="I14" s="247" t="str">
        <f>'BATCH 1'!I14</f>
        <v/>
      </c>
      <c r="J14" s="247" t="str">
        <f>'BATCH 1'!J14</f>
        <v/>
      </c>
      <c r="K14" s="247" t="str">
        <f>'BATCH 1'!K14</f>
        <v/>
      </c>
      <c r="L14" s="247" t="str">
        <f>'BATCH 1'!L14</f>
        <v/>
      </c>
      <c r="M14" s="247" t="str">
        <f>'BATCH 1'!M14</f>
        <v/>
      </c>
      <c r="N14" s="247" t="str">
        <f>'BATCH 1'!N14</f>
        <v/>
      </c>
      <c r="O14" s="247" t="str">
        <f>'BATCH 1'!O14</f>
        <v/>
      </c>
      <c r="P14" s="247" t="str">
        <f>'BATCH 1'!P14</f>
        <v/>
      </c>
      <c r="Q14" s="247" t="str">
        <f>'BATCH 1'!Q14</f>
        <v/>
      </c>
      <c r="R14" s="247" t="str">
        <f>'BATCH 1'!R14</f>
        <v/>
      </c>
      <c r="S14" s="247" t="str">
        <f>'BATCH 1'!S14</f>
        <v/>
      </c>
      <c r="T14" s="247" t="str">
        <f>'BATCH 1'!T14</f>
        <v/>
      </c>
      <c r="U14" s="247" t="str">
        <f>'BATCH 1'!U14</f>
        <v/>
      </c>
      <c r="V14" s="247" t="str">
        <f>'BATCH 1'!V14</f>
        <v/>
      </c>
      <c r="W14" s="247" t="str">
        <f>'BATCH 1'!W14</f>
        <v/>
      </c>
      <c r="X14" s="91"/>
      <c r="Z14" s="61"/>
      <c r="AA14" s="61"/>
      <c r="AB14" s="61"/>
      <c r="AC14" s="61"/>
      <c r="AD14" s="61"/>
      <c r="AE14" s="61"/>
      <c r="AF14" s="148"/>
      <c r="AV14" s="96"/>
      <c r="AW14" s="248"/>
      <c r="AX14" s="237" t="s">
        <v>142</v>
      </c>
      <c r="AY14" s="3"/>
      <c r="AZ14" s="3"/>
      <c r="BA14" s="3"/>
      <c r="BB14" s="3"/>
      <c r="BC14" s="3"/>
      <c r="BD14" s="3"/>
      <c r="BE14" s="3"/>
      <c r="BF14" s="3"/>
      <c r="BG14" s="3"/>
      <c r="BH14" s="3"/>
      <c r="BI14" s="3"/>
      <c r="BJ14" s="3"/>
      <c r="BK14" s="3"/>
      <c r="BL14" s="3"/>
      <c r="BM14" s="3"/>
      <c r="BN14" s="3"/>
      <c r="BO14" s="3"/>
      <c r="BP14" s="3"/>
      <c r="BQ14" s="4"/>
      <c r="BR14" s="142"/>
    </row>
    <row r="15">
      <c r="A15" s="150" t="s">
        <v>254</v>
      </c>
      <c r="B15" s="3"/>
      <c r="C15" s="4"/>
      <c r="D15" s="151" t="str">
        <f>'BATCH 1'!D15</f>
        <v/>
      </c>
      <c r="E15" s="151" t="str">
        <f>'BATCH 1'!E15</f>
        <v/>
      </c>
      <c r="F15" s="151" t="str">
        <f>'BATCH 1'!F15</f>
        <v/>
      </c>
      <c r="G15" s="151" t="str">
        <f>'BATCH 1'!G15</f>
        <v/>
      </c>
      <c r="H15" s="151" t="str">
        <f>'BATCH 1'!H15</f>
        <v/>
      </c>
      <c r="I15" s="151" t="str">
        <f>'BATCH 1'!I15</f>
        <v/>
      </c>
      <c r="J15" s="151" t="str">
        <f>'BATCH 1'!J15</f>
        <v/>
      </c>
      <c r="K15" s="151" t="str">
        <f>'BATCH 1'!K15</f>
        <v/>
      </c>
      <c r="L15" s="151" t="str">
        <f>'BATCH 1'!L15</f>
        <v/>
      </c>
      <c r="M15" s="151" t="str">
        <f>'BATCH 1'!M15</f>
        <v/>
      </c>
      <c r="N15" s="151" t="str">
        <f>'BATCH 1'!N15</f>
        <v/>
      </c>
      <c r="O15" s="151" t="str">
        <f>'BATCH 1'!O15</f>
        <v/>
      </c>
      <c r="P15" s="151" t="str">
        <f>'BATCH 1'!P15</f>
        <v/>
      </c>
      <c r="Q15" s="151" t="str">
        <f>'BATCH 1'!Q15</f>
        <v/>
      </c>
      <c r="R15" s="151" t="str">
        <f>'BATCH 1'!R15</f>
        <v/>
      </c>
      <c r="S15" s="151" t="str">
        <f>'BATCH 1'!S15</f>
        <v/>
      </c>
      <c r="T15" s="151" t="str">
        <f>'BATCH 1'!T15</f>
        <v/>
      </c>
      <c r="U15" s="151" t="str">
        <f>'BATCH 1'!U15</f>
        <v/>
      </c>
      <c r="V15" s="151" t="str">
        <f>'BATCH 1'!V15</f>
        <v/>
      </c>
      <c r="W15" s="151" t="str">
        <f>'BATCH 1'!W15</f>
        <v/>
      </c>
      <c r="X15" s="152"/>
      <c r="Y15" s="249"/>
      <c r="Z15" s="154"/>
      <c r="AA15" s="154"/>
      <c r="AB15" s="154" t="str">
        <f>IFERROR(__xludf.DUMMYFUNCTION("SPLIT(AC3,""_"")"),"#VALUE!")</f>
        <v>#VALUE!</v>
      </c>
      <c r="AC15" s="154"/>
      <c r="AD15" s="154" t="str">
        <f>IFERROR(__xludf.DUMMYFUNCTION("SPLIT(AC4,""_"")"),"#VALUE!")</f>
        <v>#VALUE!</v>
      </c>
      <c r="AE15" s="155"/>
      <c r="AF15" s="155" t="str">
        <f>IFERROR(__xludf.DUMMYFUNCTION("SPLIT(AC5,""_"")"),"#VALUE!")</f>
        <v>#VALUE!</v>
      </c>
      <c r="AG15" s="156"/>
      <c r="AH15" s="156" t="str">
        <f>IFERROR(__xludf.DUMMYFUNCTION("SPLIT(AC6,""_"")"),"#VALUE!")</f>
        <v>#VALUE!</v>
      </c>
      <c r="AI15" s="156"/>
      <c r="AJ15" s="156" t="str">
        <f>IFERROR(__xludf.DUMMYFUNCTION("SPLIT(AC7,""_"")"),"#VALUE!")</f>
        <v>#VALUE!</v>
      </c>
      <c r="AK15" s="156"/>
      <c r="AL15" s="156" t="str">
        <f>IFERROR(__xludf.DUMMYFUNCTION("SPLIT(AC8,""_"")"),"#VALUE!")</f>
        <v>#VALUE!</v>
      </c>
      <c r="AM15" s="156"/>
      <c r="AN15" s="156"/>
      <c r="AO15" s="156"/>
      <c r="AP15" s="156"/>
      <c r="AQ15" s="156"/>
      <c r="AR15" s="156"/>
      <c r="AS15" s="156"/>
      <c r="AT15" s="156"/>
      <c r="AU15" s="156"/>
      <c r="AV15" s="250"/>
      <c r="AW15" s="251"/>
      <c r="AX15" s="252" t="s">
        <v>192</v>
      </c>
      <c r="AY15" s="252" t="s">
        <v>193</v>
      </c>
      <c r="AZ15" s="252" t="s">
        <v>194</v>
      </c>
      <c r="BA15" s="252" t="s">
        <v>195</v>
      </c>
      <c r="BB15" s="252" t="s">
        <v>196</v>
      </c>
      <c r="BC15" s="252" t="s">
        <v>236</v>
      </c>
      <c r="BD15" s="252" t="s">
        <v>237</v>
      </c>
      <c r="BE15" s="252" t="s">
        <v>238</v>
      </c>
      <c r="BF15" s="252" t="s">
        <v>239</v>
      </c>
      <c r="BG15" s="252" t="s">
        <v>240</v>
      </c>
      <c r="BH15" s="252" t="s">
        <v>241</v>
      </c>
      <c r="BI15" s="252" t="s">
        <v>242</v>
      </c>
      <c r="BJ15" s="252" t="s">
        <v>243</v>
      </c>
      <c r="BK15" s="252" t="s">
        <v>244</v>
      </c>
      <c r="BL15" s="252" t="s">
        <v>245</v>
      </c>
      <c r="BM15" s="252" t="s">
        <v>246</v>
      </c>
      <c r="BN15" s="252" t="s">
        <v>247</v>
      </c>
      <c r="BO15" s="252" t="s">
        <v>248</v>
      </c>
      <c r="BP15" s="252" t="s">
        <v>249</v>
      </c>
      <c r="BQ15" s="252" t="s">
        <v>250</v>
      </c>
      <c r="BR15" s="161">
        <v>8.0</v>
      </c>
    </row>
    <row r="16">
      <c r="Z16" s="139"/>
      <c r="AA16" s="253"/>
      <c r="AB16" s="61" t="str">
        <f>IFERROR(__xludf.DUMMYFUNCTION("SPLIT(AD3,""_"")"),"#VALUE!")</f>
        <v>#VALUE!</v>
      </c>
      <c r="AC16" s="140"/>
      <c r="AD16" s="61" t="str">
        <f>IFERROR(__xludf.DUMMYFUNCTION("SPLIT(AD4,""_"")"),"#VALUE!")</f>
        <v>#VALUE!</v>
      </c>
      <c r="AE16" s="140"/>
      <c r="AF16" s="148" t="str">
        <f>IFERROR(__xludf.DUMMYFUNCTION("SPLIT(AD5,""_"")"),"#VALUE!")</f>
        <v>#VALUE!</v>
      </c>
      <c r="AH16" t="str">
        <f>IFERROR(__xludf.DUMMYFUNCTION("SPLIT(AD6,""_"")"),"#VALUE!")</f>
        <v>#VALUE!</v>
      </c>
      <c r="AJ16" t="str">
        <f>IFERROR(__xludf.DUMMYFUNCTION("SPLIT(AD7,""_"")"),"#VALUE!")</f>
        <v>#VALUE!</v>
      </c>
      <c r="AL16" t="str">
        <f>IFERROR(__xludf.DUMMYFUNCTION("SPLIT(AD8,""_"")"),"#VALUE!")</f>
        <v>#VALUE!</v>
      </c>
      <c r="AV16" s="96"/>
      <c r="AW16" s="248"/>
      <c r="AX16" s="239" t="str">
        <f>IF(AC9="CO 2",(B44*D44+B45*D45+B46*D46+B47*D47)*100/(4*D48),"")</f>
        <v/>
      </c>
      <c r="AY16" s="240" t="str">
        <f>IF(AC15="CO 2",(B44*E44+B45*E45+B46*E46+B47*E47)*100/(4*E48),"")</f>
        <v/>
      </c>
      <c r="AZ16" s="240" t="str">
        <f>IF(AC16="CO 2",(B44*F44+B45*F45+B46*F46+B47*F47)*100/(4*F48),"")</f>
        <v/>
      </c>
      <c r="BA16" s="240" t="str">
        <f>IF(AC17="CO 2",(B44*G44+B45*G45+B46*G46+B47*G47)*100/(4*G48),"")</f>
        <v/>
      </c>
      <c r="BB16" s="240" t="str">
        <f>IF(AC18="CO 2",(B44*H44+B45*H45+B46*H46+B47*H47)*100/(4*H48),"")</f>
        <v/>
      </c>
      <c r="BC16" s="240" t="str">
        <f>IF(AC19="CO 2",(B44*I44+B45*I45+B46*I46+B47*I47)*100/(4*I48),"")</f>
        <v/>
      </c>
      <c r="BD16" s="240" t="str">
        <f>IF(AC20="CO 2",(B44*J44+B45*J45+B46*J46+B47*J47)*100/(4*J48),"")</f>
        <v/>
      </c>
      <c r="BE16" s="240" t="str">
        <f>IF(AC21="CO 2",(B44*K44+B45*K45+B46*K46+B47*K47)*100/(4*K48),"")</f>
        <v/>
      </c>
      <c r="BF16" s="240" t="str">
        <f>IF(AC22="CO 2",(B44*L44+B45*L45+B46*L46+B47*L47)*100/(4*L48),"")</f>
        <v/>
      </c>
      <c r="BG16" s="240" t="str">
        <f>IF(AC23="CO 2",(B44*M44+B45*M45+B46*M46+B47*M47)*100/(4*M48),"")</f>
        <v/>
      </c>
      <c r="BH16" s="240" t="str">
        <f>IF(AC24="CO 2",(B44*N44+B45*N45+B46*N46+B47*N47)*100/(4*N48),"")</f>
        <v/>
      </c>
      <c r="BI16" s="240" t="str">
        <f>IF(AC25="CO 2",($B$44*O44+$B$45*O45+$B$46*O46+$B$47*O47)*100/(4*O48),"")</f>
        <v/>
      </c>
      <c r="BJ16" s="240" t="str">
        <f>IF(AC26="CO 2",($B$44*P44+$B$45*P45+$B$46*P46+$B$47*P47)*100/(4*P48),"")</f>
        <v/>
      </c>
      <c r="BK16" s="240" t="str">
        <f>IF(AC27="CO 2",($B$44*Q44+$B$45*Q45+$B$46*Q46+$B$47*Q47)*100/(4*Q48),"")</f>
        <v/>
      </c>
      <c r="BL16" s="240" t="str">
        <f>IF(AC28="CO 2",($B$44*R44+$B$45*R45+$B$46*R46+$B$47*R47)*100/(4*R48),"")</f>
        <v/>
      </c>
      <c r="BM16" s="240" t="str">
        <f>IF(AC29="CO 2",($B$44*S44+$B$45*S45+$B$46*S46+$B$47*S47)*100/(4*S48),"")</f>
        <v/>
      </c>
      <c r="BN16" s="240" t="str">
        <f>IF(AC30="CO 2",($B$44*T44+$B$45*T45+$B$46*T46+$B$47*T47)*100/(4*T48),"")</f>
        <v/>
      </c>
      <c r="BO16" s="240" t="str">
        <f>IF(AC31="CO 2",($B$44*U44+$B$45*U45+$B$46*U46+$B$47*U47)*100/(4*U48),"")</f>
        <v/>
      </c>
      <c r="BP16" s="240" t="str">
        <f>IF(AC32="CO 2",($B$44*V44+$B$45*V45+$B$46*V46+$B$47*V47)*100/(4*V48),"")</f>
        <v/>
      </c>
      <c r="BQ16" s="240" t="str">
        <f>IF(AC33="CO 2",($B$44*W44+$B$45*W45+$B$46*W46+$B$47*W47)*100/(4*W48),"")</f>
        <v/>
      </c>
      <c r="BR16" s="142">
        <v>9.0</v>
      </c>
    </row>
    <row r="17">
      <c r="A17" s="124" t="s">
        <v>255</v>
      </c>
      <c r="B17" s="124" t="s">
        <v>184</v>
      </c>
      <c r="C17" s="124" t="s">
        <v>256</v>
      </c>
      <c r="D17" s="254"/>
      <c r="E17" s="254"/>
      <c r="F17" s="254"/>
      <c r="G17" s="254"/>
      <c r="H17" s="254"/>
      <c r="I17" s="254"/>
      <c r="J17" s="254"/>
      <c r="K17" s="254"/>
      <c r="L17" s="255"/>
      <c r="M17" s="255"/>
      <c r="N17" s="255"/>
      <c r="O17" s="255"/>
      <c r="P17" s="255"/>
      <c r="Q17" s="255"/>
      <c r="R17" s="255"/>
      <c r="S17" s="255"/>
      <c r="T17" s="255"/>
      <c r="U17" s="255"/>
      <c r="V17" s="255"/>
      <c r="W17" s="255"/>
      <c r="Z17" s="139"/>
      <c r="AA17" s="139"/>
      <c r="AB17" s="61" t="str">
        <f>IFERROR(__xludf.DUMMYFUNCTION("SPLIT(AE3,""_"")"),"#VALUE!")</f>
        <v>#VALUE!</v>
      </c>
      <c r="AC17" s="140"/>
      <c r="AD17" s="61" t="str">
        <f>IFERROR(__xludf.DUMMYFUNCTION("SPLIT(AE4,""_"")"),"#VALUE!")</f>
        <v>#VALUE!</v>
      </c>
      <c r="AE17" s="140"/>
      <c r="AF17" s="148" t="str">
        <f>IFERROR(__xludf.DUMMYFUNCTION("SPLIT(AE5,""_"")"),"#VALUE!")</f>
        <v>#VALUE!</v>
      </c>
      <c r="AH17" t="str">
        <f>IFERROR(__xludf.DUMMYFUNCTION("SPLIT(AE6,""_"")"),"#VALUE!")</f>
        <v>#VALUE!</v>
      </c>
      <c r="AJ17" t="str">
        <f>IFERROR(__xludf.DUMMYFUNCTION("SPLIT(AE7,""_"")"),"#VALUE!")</f>
        <v>#VALUE!</v>
      </c>
      <c r="AL17" t="str">
        <f>IFERROR(__xludf.DUMMYFUNCTION("SPLIT(AE8,""_"")"),"#VALUE!")</f>
        <v>#VALUE!</v>
      </c>
      <c r="AV17" s="96"/>
      <c r="AW17" s="248"/>
      <c r="AX17" s="240" t="str">
        <f>IF(AE9="CO 2",(B44*D44+B45*D45+B46*D46+B47*D47)*100/(4*D48),"")</f>
        <v/>
      </c>
      <c r="AY17" s="240" t="str">
        <f>IF(AE15="CO 2",(B44*E44+B45*E45+B46*E46+B47*E47)*100/(4*E48),"")</f>
        <v/>
      </c>
      <c r="AZ17" s="240" t="str">
        <f>IF(AE16="CO 2",(B44*F44+B45*F45+B46*F46+B47*F47)*100/(4*F48),"")</f>
        <v/>
      </c>
      <c r="BA17" s="240" t="str">
        <f>IF(AE17="CO 2",(B44*G44+B45*G45+B46*G46+B47*G47)*100/(4*G48),"")</f>
        <v/>
      </c>
      <c r="BB17" s="240" t="str">
        <f>IF(AE18="CO 2",(B44*H44+B45*H45+B46*H46+B47*H47)*100/(4*H48),"")</f>
        <v/>
      </c>
      <c r="BC17" s="240" t="str">
        <f>IF(AE19="CO 2",(B44*I44+B45*I45+B46*I46+B47*I47)*100/(4*I48),"")</f>
        <v/>
      </c>
      <c r="BD17" s="240" t="str">
        <f>IF(AE20="CO 2",(B44*J44+B45*J45+B46*J46+B47*J47)*100/(4*J48),"")</f>
        <v/>
      </c>
      <c r="BE17" s="240" t="str">
        <f>IF(AE21="CO 2",(B44*K44+B45*K45+B46*K46+B47*K47)*100/(4*K48),"")</f>
        <v/>
      </c>
      <c r="BF17" s="240" t="str">
        <f>IF(AE22="CO 2",(B44*L44+B45*L45+B46*L46+B47*L47)*100/(4*L48),"")</f>
        <v/>
      </c>
      <c r="BG17" s="240" t="str">
        <f>IF(AE23="CO 2",(B44*M44+B45*M45+B46*M46+B47*M47)*100/(4*M48),"")</f>
        <v/>
      </c>
      <c r="BH17" s="240" t="str">
        <f>IF(AE24="CO 2",(B44*N44+B45*N45+B46*N46+B47*N47)*100/(4*N48),"")</f>
        <v/>
      </c>
      <c r="BI17" s="240" t="str">
        <f>IF(AE25="CO 2",($B$44*O44+$B$45*O45+$B$46*O46+$B$47*O47)*100/(4*O48),"")</f>
        <v/>
      </c>
      <c r="BJ17" s="240" t="str">
        <f>IF(AE26="CO 2",($B$44*P44+$B$45*P45+$B$46*P46+$B$47*P47)*100/(4*P48),"")</f>
        <v/>
      </c>
      <c r="BK17" s="149" t="str">
        <f>IF(AE27="CO 2",($B$44*Q44+$B$45*Q45+$B$46*Q46+$B$47*Q47)*100/(4*Q48),"")</f>
        <v/>
      </c>
      <c r="BL17" s="149" t="str">
        <f>IF(AE28="CO 2",($B$44*R44+$B$45*R45+$B$46*R46+$B$47*R47)*100/(4*R48),"")</f>
        <v/>
      </c>
      <c r="BM17" s="149" t="str">
        <f>IF(AE29="CO 2",($B$44*S44+$B$45*S45+$B$46*S46+$B$47*S47)*100/(4*S48),"")</f>
        <v/>
      </c>
      <c r="BN17" s="149" t="str">
        <f>IF(AE30="CO 2",($B$44*T44+$B$45*T45+$B$46*T46+$B$47*T47)*100/(4*T48),"")</f>
        <v/>
      </c>
      <c r="BO17" s="149" t="str">
        <f>IF(AE31="CO 2",($B$44*U44+$B$45*U45+$B$46*U46+$B$47*U47)*100/(4*U48),"")</f>
        <v/>
      </c>
      <c r="BP17" s="149" t="str">
        <f>IF(AE32="CO 2",($B$44*V44+$B$45*V45+$B$46*V46+$B$47*V47)*100/(4*V48),"")</f>
        <v/>
      </c>
      <c r="BQ17" s="149" t="str">
        <f>IF(AE33="CO 2",($B$44*W44+$B$45*W45+$B$46*W46+$B$47*W47)*100/(4*W48),"")</f>
        <v/>
      </c>
      <c r="BR17" s="142">
        <v>10.0</v>
      </c>
    </row>
    <row r="18">
      <c r="A18" s="162">
        <v>1.0</v>
      </c>
      <c r="B18" s="256"/>
      <c r="C18" s="257"/>
      <c r="D18" s="258"/>
      <c r="E18" s="244"/>
      <c r="F18" s="244"/>
      <c r="G18" s="244"/>
      <c r="H18" s="244"/>
      <c r="I18" s="244"/>
      <c r="J18" s="244"/>
      <c r="K18" s="244"/>
      <c r="L18" s="259"/>
      <c r="M18" s="260"/>
      <c r="N18" s="260"/>
      <c r="O18" s="260"/>
      <c r="P18" s="260"/>
      <c r="Q18" s="260"/>
      <c r="R18" s="260"/>
      <c r="S18" s="260"/>
      <c r="T18" s="176"/>
      <c r="U18" s="176"/>
      <c r="V18" s="176"/>
      <c r="W18" s="176"/>
      <c r="X18" s="166" t="str">
        <f t="shared" ref="X18:X42" si="8">if(countblank(D18:W18)=20,"",ROUND(AVERAGE(D18:W18),0))</f>
        <v/>
      </c>
      <c r="Y18" s="261"/>
      <c r="Z18" s="168"/>
      <c r="AA18" s="168"/>
      <c r="AB18" s="61" t="str">
        <f>IFERROR(__xludf.DUMMYFUNCTION("SPLIT(AF3,""_"")"),"#VALUE!")</f>
        <v>#VALUE!</v>
      </c>
      <c r="AC18" s="170"/>
      <c r="AD18" s="61" t="str">
        <f>IFERROR(__xludf.DUMMYFUNCTION("SPLIT(AF4,""_"")"),"#VALUE!")</f>
        <v>#VALUE!</v>
      </c>
      <c r="AE18" s="171"/>
      <c r="AF18" s="148" t="str">
        <f>IFERROR(__xludf.DUMMYFUNCTION("SPLIT(AF5,""_"")"),"#VALUE!")</f>
        <v>#VALUE!</v>
      </c>
      <c r="AH18" t="str">
        <f>IFERROR(__xludf.DUMMYFUNCTION("SPLIT(AF6,""_"")"),"#VALUE!")</f>
        <v>#VALUE!</v>
      </c>
      <c r="AJ18" t="str">
        <f>IFERROR(__xludf.DUMMYFUNCTION("SPLIT(AF7,""_"")"),"#VALUE!")</f>
        <v>#VALUE!</v>
      </c>
      <c r="AL18" t="str">
        <f>IFERROR(__xludf.DUMMYFUNCTION("SPLIT(AF8,""_"")"),"#VALUE!")</f>
        <v>#VALUE!</v>
      </c>
      <c r="AX18" s="242" t="str">
        <f>IF(AG9="CO 2",(B44*D44+B45*D45+B46*D46+B47*D47)*100/(4*D48),"")</f>
        <v/>
      </c>
      <c r="AY18" s="242" t="str">
        <f>IF(AG15="CO 2",(B44*E44+B45*E45+B46*E46+B47*E47)*100/(4*E48),"")</f>
        <v/>
      </c>
      <c r="AZ18" s="242" t="str">
        <f>IF(AG16="CO 2",(B44*F44+B45*F45+B46*F46+B47*F47)*100/(4*F48),"")</f>
        <v/>
      </c>
      <c r="BA18" s="242" t="str">
        <f>IF(AG17="CO 2",(B44*G44+B45*G45+B46*G46+B47*G47)*100/(4*G48),"")</f>
        <v/>
      </c>
      <c r="BB18" s="242" t="str">
        <f>IF(AG18="CO 2",(B44*H44+B45*H45+B46*H46+B47*H47)*100/(4*H48),"")</f>
        <v/>
      </c>
      <c r="BC18" s="242" t="str">
        <f>IF(AG19="CO 2",(B44*I44+B45*I45+B46*I46+B47*I47)*100/(4*I48),"")</f>
        <v/>
      </c>
      <c r="BD18" s="242" t="str">
        <f>IF(AG20="CO 2",(B44*J44+B45*J45+B46*J46+B47*J47)*100/(4*J48),"")</f>
        <v/>
      </c>
      <c r="BE18" s="242" t="str">
        <f>IF(AG21="CO 2",(B44*K44+B45*K45+B46*K46+B47*K47)*100/(4*K48),"")</f>
        <v/>
      </c>
      <c r="BF18" s="242" t="str">
        <f>IF(AG22="CO 2",(B44*L44+B45*L45+B46*L46+B47*L47)*100/(4*L48),"")</f>
        <v/>
      </c>
      <c r="BG18" s="242" t="str">
        <f>IF(AG23="CO 2",(B44*M44+B45*M45+B46*M46+B47*M47)*100/(4*M48),"")</f>
        <v/>
      </c>
      <c r="BH18" s="242" t="str">
        <f>IF(AG24="CO 2",(B44*N44+B45*N45+B46*N46+B47*N47)*100/(4*N48),"")</f>
        <v/>
      </c>
      <c r="BI18" s="242" t="str">
        <f>IF(AG25="CO 2",($B$44*O44+$B$45*O45+$B$46*O46+$B$47*O47)*100/(4*O48),"")</f>
        <v/>
      </c>
      <c r="BJ18" s="242" t="str">
        <f>IF(AG26="CO 2",($B$44*P44+$B$45*P45+$B$46*P46+$B$47*P47)*100/(4*P48),"")</f>
        <v/>
      </c>
      <c r="BK18" s="242" t="str">
        <f>IF(AG27="CO 2",($B$44*Q44+$B$45*Q45+$B$46*Q46+$B$47*Q47)*100/(4*Q48),"")</f>
        <v/>
      </c>
      <c r="BL18" s="242" t="str">
        <f>IF(AG28="CO 2",($B$44*R44+$B$45*R45+$B$46*R46+$B$47*R47)*100/(4*R48),"")</f>
        <v/>
      </c>
      <c r="BM18" s="242" t="str">
        <f>IF(AG29="CO 2",($B$44*S44+$B$45*S45+$B$46*S46+$B$47*S47)*100/(4*S48),"")</f>
        <v/>
      </c>
      <c r="BN18" s="242" t="str">
        <f>IF(AG30="CO 2",($B$44*T44+$B$45*T45+$B$46*T46+$B$47*T47)*100/(4*T48),"")</f>
        <v/>
      </c>
      <c r="BO18" s="242" t="str">
        <f>IF(AG31="CO 2",($B$44*U44+$B$45*U45+$B$46*U46+$B$47*U47)*100/(4*U48),"")</f>
        <v/>
      </c>
      <c r="BP18" s="242" t="str">
        <f>IF(AG32="CO 2",($B$44*V44+$B$45*V45+$B$46*V46+$B$47*V47)*100/(4*V48),"")</f>
        <v/>
      </c>
      <c r="BQ18" s="242" t="str">
        <f>IF(AG33="CO 2",($B$44*W44+$B$45*W45+$B$46*W46+$B$47*W47)*100/(4*W48),"")</f>
        <v/>
      </c>
      <c r="BR18" s="33">
        <v>11.0</v>
      </c>
    </row>
    <row r="19">
      <c r="A19" s="162">
        <v>2.0</v>
      </c>
      <c r="B19" s="262"/>
      <c r="C19" s="263"/>
      <c r="D19" s="244"/>
      <c r="E19" s="244"/>
      <c r="F19" s="244"/>
      <c r="G19" s="244"/>
      <c r="H19" s="244"/>
      <c r="I19" s="244"/>
      <c r="J19" s="244"/>
      <c r="K19" s="244"/>
      <c r="L19" s="264"/>
      <c r="M19" s="265"/>
      <c r="N19" s="266"/>
      <c r="O19" s="266"/>
      <c r="P19" s="266"/>
      <c r="Q19" s="266"/>
      <c r="R19" s="266"/>
      <c r="S19" s="266"/>
      <c r="T19" s="267"/>
      <c r="U19" s="267"/>
      <c r="V19" s="267"/>
      <c r="W19" s="267"/>
      <c r="X19" s="166" t="str">
        <f t="shared" si="8"/>
        <v/>
      </c>
      <c r="Y19" s="261"/>
      <c r="Z19" s="168"/>
      <c r="AA19" s="168"/>
      <c r="AB19" s="61" t="str">
        <f>IFERROR(__xludf.DUMMYFUNCTION("SPLIT(AG3,""_"")"),"#VALUE!")</f>
        <v>#VALUE!</v>
      </c>
      <c r="AC19" s="168"/>
      <c r="AD19" s="168" t="str">
        <f>IFERROR(__xludf.DUMMYFUNCTION("SPLIT(AG4,""_"")"),"#VALUE!")</f>
        <v>#VALUE!</v>
      </c>
      <c r="AE19" s="171"/>
      <c r="AF19" t="str">
        <f>IFERROR(__xludf.DUMMYFUNCTION("SPLIT(AG5,""_"")"),"#VALUE!")</f>
        <v>#VALUE!</v>
      </c>
      <c r="AH19" t="str">
        <f>IFERROR(__xludf.DUMMYFUNCTION("SPLIT(AG6,""_"")"),"#VALUE!")</f>
        <v>#VALUE!</v>
      </c>
      <c r="AJ19" t="str">
        <f>IFERROR(__xludf.DUMMYFUNCTION("SPLIT(AG7,""_"")"),"#VALUE!")</f>
        <v>#VALUE!</v>
      </c>
      <c r="AL19" t="str">
        <f>IFERROR(__xludf.DUMMYFUNCTION("SPLIT(AG8,""_"")"),"#VALUE!")</f>
        <v>#VALUE!</v>
      </c>
      <c r="AX19" s="239" t="str">
        <f>IF(AI9="CO 2",(B44*D44+B45*D45+B46*D46+B47*D47)*100/(4*D48),"")</f>
        <v/>
      </c>
      <c r="AY19" s="239" t="str">
        <f>IF(AI15="CO 2",(B44*E44+B45*E45+B46*E46+B47*E47)*100/(4*E48),"")</f>
        <v/>
      </c>
      <c r="AZ19" s="239" t="str">
        <f>IF(AI16="CO 2",(B44*F44+B45*F45+B46*F46+B47*F47)*100/(4*F48),"")</f>
        <v/>
      </c>
      <c r="BA19" s="239" t="str">
        <f>IF(AI17="CO 2",(B44*G44+B45*G45+B46*G46+B47*G47)*100/(4*G48),"")</f>
        <v/>
      </c>
      <c r="BB19" s="239" t="str">
        <f>IF(AI18="CO 2",(B44*H44+B45*H45+B46*H46+B47*H47)*100/(4*H48),"")</f>
        <v/>
      </c>
      <c r="BC19" s="239" t="str">
        <f>IF(AI19="CO 2",(B44*I44+B45*I45+B46*I46+B47*I47)*100/(4*I48),"")</f>
        <v/>
      </c>
      <c r="BD19" s="239" t="str">
        <f>IF(AI20="CO 2",(B44*J44+B45*J45+B46*J46+B47*J47)*100/(4*J48),"")</f>
        <v/>
      </c>
      <c r="BE19" s="268" t="str">
        <f>IF(AI21="CO 2",(B44*K44+B45*K45+B46*K46+B47*K47)*100/(4*K48),"")</f>
        <v/>
      </c>
      <c r="BF19" s="239" t="str">
        <f>IF(AI22="CO 2",(B44*L44+B45*L45+B46*L46+B47*L47)*100/(4*L48),"")</f>
        <v/>
      </c>
      <c r="BG19" s="239" t="str">
        <f>IF(AI23="CO 2",(B44*M44+B45*M45+B46*M46+B47*M47)*100/(4*M48),"")</f>
        <v/>
      </c>
      <c r="BH19" s="239" t="str">
        <f>IF(AI24="CO 2",(B44*N44+B45*N45+B46*N46+B47*N47)*100/(4*N48),"")</f>
        <v/>
      </c>
      <c r="BI19" s="239" t="str">
        <f>IF(AI25="CO 2",($B$44*O44+$B$45*O45+$B$46*O46+$B$47*O47)*100/(4*O48),"")</f>
        <v/>
      </c>
      <c r="BJ19" s="239" t="str">
        <f>IF(AI26="CO 2",($B$44*P44+$B$45*P45+$B$46*P46+$B$47*P47)*100/(4*P48),"")</f>
        <v/>
      </c>
      <c r="BK19" s="239" t="str">
        <f>IF(AI27="CO 2",($B$44*Q44+$B$45*Q45+$B$46*Q46+$B$47*Q47)*100/(4*Q48),"")</f>
        <v/>
      </c>
      <c r="BL19" s="239" t="str">
        <f>IF(AI28="CO 2",($B$44*R44+$B$45*R45+$B$46*R46+$B$47*R47)*100/(4*R48),"")</f>
        <v/>
      </c>
      <c r="BM19" s="239" t="str">
        <f>IF(AI29="CO 2",($B$44*S44+$B$45*S45+$B$46*S46+$B$47*S47)*100/(4*S48),"")</f>
        <v/>
      </c>
      <c r="BN19" s="239" t="str">
        <f>IF(AI30="CO 2",($B$44*T44+$B$45*T45+$B$46*T46+$B$47*T47)*100/(4*T48),"")</f>
        <v/>
      </c>
      <c r="BO19" s="239" t="str">
        <f>IF(AI31="CO 2",($B$44*U44+$B$45*U45+$B$46*U46+$B$47*U47)*100/(4*U48),"")</f>
        <v/>
      </c>
      <c r="BP19" s="239" t="str">
        <f>IF(AI32="CO 2",($B$44*V44+$B$45*V45+$B$46*V46+$B$47*V47)*100/(4*V48),"")</f>
        <v/>
      </c>
      <c r="BQ19" s="239" t="str">
        <f>IF(AI33="CO 2",($B$44*W44+$B$45*W45+$B$46*W46+$B$47*W47)*100/(4*W48),"")</f>
        <v/>
      </c>
      <c r="BR19" s="33">
        <v>12.0</v>
      </c>
    </row>
    <row r="20">
      <c r="A20" s="162">
        <v>3.0</v>
      </c>
      <c r="B20" s="262"/>
      <c r="C20" s="263"/>
      <c r="D20" s="244"/>
      <c r="E20" s="244"/>
      <c r="F20" s="244"/>
      <c r="G20" s="244"/>
      <c r="H20" s="244"/>
      <c r="I20" s="244"/>
      <c r="J20" s="244"/>
      <c r="K20" s="244"/>
      <c r="L20" s="264"/>
      <c r="M20" s="265"/>
      <c r="N20" s="266"/>
      <c r="O20" s="266"/>
      <c r="P20" s="266"/>
      <c r="Q20" s="266"/>
      <c r="R20" s="266"/>
      <c r="S20" s="266"/>
      <c r="T20" s="267"/>
      <c r="U20" s="267"/>
      <c r="V20" s="267"/>
      <c r="W20" s="267"/>
      <c r="X20" s="166" t="str">
        <f t="shared" si="8"/>
        <v/>
      </c>
      <c r="Y20" s="261"/>
      <c r="Z20" s="168"/>
      <c r="AA20" s="168"/>
      <c r="AB20" s="168" t="str">
        <f>IFERROR(__xludf.DUMMYFUNCTION("SPLIT(AH3,""_"")"),"#VALUE!")</f>
        <v>#VALUE!</v>
      </c>
      <c r="AC20" s="168"/>
      <c r="AD20" s="168" t="str">
        <f>IFERROR(__xludf.DUMMYFUNCTION("SPLIT(AH4,""_"")"),"#VALUE!")</f>
        <v>#VALUE!</v>
      </c>
      <c r="AE20" s="171"/>
      <c r="AF20" t="str">
        <f>IFERROR(__xludf.DUMMYFUNCTION("SPLIT(AH5,""_"")"),"#VALUE!")</f>
        <v>#VALUE!</v>
      </c>
      <c r="AH20" t="str">
        <f>IFERROR(__xludf.DUMMYFUNCTION("SPLIT(AH6,""_"")"),"#VALUE!")</f>
        <v>#VALUE!</v>
      </c>
      <c r="AJ20" t="str">
        <f>IFERROR(__xludf.DUMMYFUNCTION("SPLIT(AH7,""_"")"),"#VALUE!")</f>
        <v>#VALUE!</v>
      </c>
      <c r="AL20" t="str">
        <f>IFERROR(__xludf.DUMMYFUNCTION("SPLIT(AH8,""_"")"),"#VALUE!")</f>
        <v>#VALUE!</v>
      </c>
      <c r="AX20" s="244" t="str">
        <f>IF(AK9="CO 2",(B44*D44+B45*D45+B46*D46+B47*D47)*100/(4*D48),"")</f>
        <v/>
      </c>
      <c r="AY20" s="244" t="str">
        <f>IF(AK15="CO 2",(B44*E44+B45*E45+B46*E46+B47*E47)*100/(4*E48),"")</f>
        <v/>
      </c>
      <c r="AZ20" s="244" t="str">
        <f>IF(AK16="CO 2",(B44*F44+B45*F45+B46*F46+B47*F47)*100/(4*F48),"")</f>
        <v/>
      </c>
      <c r="BA20" s="244" t="str">
        <f>IF(AK17="CO 2",(B44*G44+B45*G45+B46*G46+B47*G47)*100/(4*G48),"")</f>
        <v/>
      </c>
      <c r="BB20" s="244" t="str">
        <f>IF(AK18="CO 2",(B44*H44+B45*H45+B46*H46+B47*H47)*100/(4*H48),"")</f>
        <v/>
      </c>
      <c r="BC20" s="244" t="str">
        <f>IF(AK19="CO 2",(B44*I44+B45*I45+B46*I46+B47*I47)*100/(4*I48),"")</f>
        <v/>
      </c>
      <c r="BD20" s="244" t="str">
        <f>IF(AK20="CO 2",(B44*J44+B45*J45+B46*J46+B47*J47)*100/(4*J48),"")</f>
        <v/>
      </c>
      <c r="BE20" s="244" t="str">
        <f>IF(AK21="CO 2",(B44*K44+B45*K45+B46*K46+B47*K47)*100/(4*K48),"")</f>
        <v/>
      </c>
      <c r="BF20" s="244" t="str">
        <f>IF(AK22="CO 2",(B44*L44+B45*L45+B46*L46+B47*L47)*100/(4*L48),"")</f>
        <v/>
      </c>
      <c r="BG20" s="244" t="str">
        <f>IF(AK23="CO 2",(B44*M44+B45*M45+B46*M46+B47*M47)*100/(4*M48),"")</f>
        <v/>
      </c>
      <c r="BH20" s="244" t="str">
        <f>IF(AK24="CO 2",(B44*N44+B45*N45+B46*N46+B47*N47)*100/(4*N48),"")</f>
        <v/>
      </c>
      <c r="BI20" s="244" t="str">
        <f>IF(AK25="CO 2",($B$44*O44+$B$45*O45+$B$46*O46+$B$47*O47)*100/(4*O48),"")</f>
        <v/>
      </c>
      <c r="BJ20" s="244" t="str">
        <f>IF(AK26="CO 2",($B$44*P44+$B$45*P45+$B$46*P46+$B$47*P47)*100/(4*P48),"")</f>
        <v/>
      </c>
      <c r="BK20" s="244" t="str">
        <f>IF(AK27="CO 2",($B$44*Q44+$B$45*Q45+$B$46*Q46+$B$47*Q47)*100/(4*Q48),"")</f>
        <v/>
      </c>
      <c r="BL20" s="244" t="str">
        <f>IF(AK28="CO 2",($B$44*R44+$B$45*R45+$B$46*R46+$B$47*R47)*100/(4*R48),"")</f>
        <v/>
      </c>
      <c r="BM20" s="244" t="str">
        <f>IF(AK29="CO 2",($B$44*S44+$B$45*S45+$B$46*S46+$B$47*S47)*100/(4*S48),"")</f>
        <v/>
      </c>
      <c r="BN20" s="244" t="str">
        <f>IF(AK30="CO 2",($B$44*T44+$B$45*T45+$B$46*T46+$B$47*T47)*100/(4*T48),"")</f>
        <v/>
      </c>
      <c r="BO20" s="244" t="str">
        <f>IF(AK31="CO 2",($B$44*U44+$B$45*U45+$B$46*U46+$B$47*U47)*100/(4*U48),"")</f>
        <v/>
      </c>
      <c r="BP20" s="244" t="str">
        <f>IF(AK32="CO 2",($B$44*V44+$B$45*V45+$B$46*V46+$B$47*V47)*100/(4*V48),"")</f>
        <v/>
      </c>
      <c r="BQ20" s="244" t="str">
        <f>IF(AK33="CO 2",($B$44*W44+$B$45*W45+$B$46*W46+$B$47*W47)*100/(4*W48),"")</f>
        <v/>
      </c>
      <c r="BR20" s="33">
        <v>13.0</v>
      </c>
    </row>
    <row r="21">
      <c r="A21" s="162">
        <v>4.0</v>
      </c>
      <c r="B21" s="262"/>
      <c r="C21" s="263"/>
      <c r="D21" s="244"/>
      <c r="E21" s="244"/>
      <c r="F21" s="244"/>
      <c r="G21" s="244"/>
      <c r="H21" s="244"/>
      <c r="I21" s="244"/>
      <c r="J21" s="244"/>
      <c r="K21" s="244"/>
      <c r="L21" s="264"/>
      <c r="M21" s="266"/>
      <c r="N21" s="266"/>
      <c r="O21" s="266"/>
      <c r="P21" s="266"/>
      <c r="Q21" s="266"/>
      <c r="R21" s="266"/>
      <c r="S21" s="266"/>
      <c r="T21" s="267"/>
      <c r="U21" s="267"/>
      <c r="V21" s="267"/>
      <c r="W21" s="267"/>
      <c r="X21" s="166" t="str">
        <f t="shared" si="8"/>
        <v/>
      </c>
      <c r="Y21" s="261"/>
      <c r="Z21" s="168"/>
      <c r="AA21" s="168"/>
      <c r="AB21" s="168" t="str">
        <f>IFERROR(__xludf.DUMMYFUNCTION("SPLIT(AI3,""_"")"),"#VALUE!")</f>
        <v>#VALUE!</v>
      </c>
      <c r="AC21" s="168"/>
      <c r="AD21" s="168" t="str">
        <f>IFERROR(__xludf.DUMMYFUNCTION("SPLIT(AI4,""_"")"),"#VALUE!")</f>
        <v>#VALUE!</v>
      </c>
      <c r="AE21" s="171"/>
      <c r="AF21" t="str">
        <f>IFERROR(__xludf.DUMMYFUNCTION("SPLIT(AI5,""_"")"),"#VALUE!")</f>
        <v>#VALUE!</v>
      </c>
      <c r="AH21" t="str">
        <f>IFERROR(__xludf.DUMMYFUNCTION("SPLIT(AI6,""_"")"),"#VALUE!")</f>
        <v>#VALUE!</v>
      </c>
      <c r="AJ21" t="str">
        <f>IFERROR(__xludf.DUMMYFUNCTION("SPLIT(AI7,""_"")"),"#VALUE!")</f>
        <v>#VALUE!</v>
      </c>
      <c r="AL21" t="str">
        <f>IFERROR(__xludf.DUMMYFUNCTION("SPLIT(AI8,""_"")"),"#VALUE!")</f>
        <v>#VALUE!</v>
      </c>
      <c r="AX21" s="239" t="str">
        <f>IF(AM9="CO 2",(B44*D44+B45*D45+B46*D46+B47*D47)*100/(4*D48),"")</f>
        <v/>
      </c>
      <c r="AY21" s="239" t="str">
        <f>IF(AM15="CO 2",(B44*E44+B45*E45+B46*E46+B47*E47)*100/(4*E48),"")</f>
        <v/>
      </c>
      <c r="AZ21" s="239" t="str">
        <f>IF(AM16="CO 2",(B44*F44+B45*F45+B46*F46+B47*F47)*100/(4*F48),"")</f>
        <v/>
      </c>
      <c r="BA21" s="239" t="str">
        <f>IF(AM17="CO 2",(B44*G44+B45*G45+B46*G46+B47*G47)*100/(4*G48),"")</f>
        <v/>
      </c>
      <c r="BB21" s="239" t="str">
        <f>IF(AM18="CO 2",(B44*H44+B45*H45+B46*H46+B47*H47)*100/(4*H48),"")</f>
        <v/>
      </c>
      <c r="BC21" s="239" t="str">
        <f>IF(AM19="CO 2",(B44*I44+B45*I45+B46*I46+B47*I47)*100/(4*I48),"")</f>
        <v/>
      </c>
      <c r="BD21" s="239" t="str">
        <f>IF(AM20="CO 2",(B44*J44+B45*J45+B46*J46+B47*J47)*100/(4*J48),"")</f>
        <v/>
      </c>
      <c r="BE21" s="239" t="str">
        <f>IF(AM21="CO 2",(B44*K44+B45*K45+B46*K46+B47*K47)*100/(4*K48),"")</f>
        <v/>
      </c>
      <c r="BF21" s="239" t="str">
        <f>IF(AM22="CO 2",(B44*L44+B45*L45+B46*L46+B47*L47)*100/(4*L48),"")</f>
        <v/>
      </c>
      <c r="BG21" s="239" t="str">
        <f>IF(AM23="CO 2",(B44*M44+B45*M45+B46*M46+B47*M47)*100/(4*M48),"")</f>
        <v/>
      </c>
      <c r="BH21" s="239" t="str">
        <f>IF(AM24="CO 2",(B44*N44+B45*N45+B46*N46+B47*N47)*100/(4*N48),"")</f>
        <v/>
      </c>
      <c r="BI21" s="239" t="str">
        <f>IF(AM25="CO 2",($B$44*O44+$B$45*O45+$B$46*O46+$B$47*O47)*100/(4*O48),"")</f>
        <v/>
      </c>
      <c r="BJ21" s="239" t="str">
        <f>IF(AM26="CO 2",($B$44*P44+$B$45*P45+$B$46*P46+$B$47*P47)*100/(4*P48),"")</f>
        <v/>
      </c>
      <c r="BK21" s="239" t="str">
        <f>IF(AM27="CO 2",($B$44*Q44+$B$45*Q45+$B$46*Q46+$B$47*Q47)*100/(4*Q48),"")</f>
        <v/>
      </c>
      <c r="BL21" s="239" t="str">
        <f>IF(AM28="CO 2",($B$44*R44+$B$45*R45+$B$46*R46+$B$47*R47)*100/(4*R48),"")</f>
        <v/>
      </c>
      <c r="BM21" s="239" t="str">
        <f>IF(AM29="CO 2",($B$44*S44+$B$45*S45+$B$46*S46+$B$47*S47)*100/(4*S48),"")</f>
        <v/>
      </c>
      <c r="BN21" s="239" t="str">
        <f>IF(AM30="CO 2",($B$44*T44+$B$45*T45+$B$46*T46+$B$47*T47)*100/(4*T48),"")</f>
        <v/>
      </c>
      <c r="BO21" s="239" t="str">
        <f>IF(AM31="CO 2",($B$44*U44+$B$45*U45+$B$46*U46+$B$47*U47)*100/(4*U48),"")</f>
        <v/>
      </c>
      <c r="BP21" s="239" t="str">
        <f>IF(AM32="CO 2",($B$44*V44+$B$45*V45+$B$46*V46+$B$47*V47)*100/(4*V48),"")</f>
        <v/>
      </c>
      <c r="BQ21" s="239" t="str">
        <f>IF(AM33="CO 2",($B$44*W44+$B$45*W45+$B$46*W46+$B$47*W47)*100/(4*W48),"")</f>
        <v/>
      </c>
      <c r="BR21" s="33">
        <v>14.0</v>
      </c>
    </row>
    <row r="22">
      <c r="A22" s="162">
        <v>5.0</v>
      </c>
      <c r="B22" s="262"/>
      <c r="C22" s="263"/>
      <c r="D22" s="244"/>
      <c r="E22" s="244"/>
      <c r="F22" s="244"/>
      <c r="G22" s="244"/>
      <c r="H22" s="244"/>
      <c r="I22" s="244"/>
      <c r="J22" s="244"/>
      <c r="K22" s="244"/>
      <c r="L22" s="264"/>
      <c r="M22" s="266"/>
      <c r="N22" s="266"/>
      <c r="O22" s="266"/>
      <c r="P22" s="266"/>
      <c r="Q22" s="266"/>
      <c r="R22" s="266"/>
      <c r="S22" s="266"/>
      <c r="T22" s="267"/>
      <c r="U22" s="267"/>
      <c r="V22" s="267"/>
      <c r="W22" s="267"/>
      <c r="X22" s="166" t="str">
        <f t="shared" si="8"/>
        <v/>
      </c>
      <c r="Y22" s="261"/>
      <c r="Z22" s="168"/>
      <c r="AA22" s="168"/>
      <c r="AB22" s="168" t="str">
        <f>IFERROR(__xludf.DUMMYFUNCTION("SPLIT(AJ3,""_"")"),"#VALUE!")</f>
        <v>#VALUE!</v>
      </c>
      <c r="AC22" s="168"/>
      <c r="AD22" s="168" t="str">
        <f>IFERROR(__xludf.DUMMYFUNCTION("SPLIT(AJ4,""_"")"),"#VALUE!")</f>
        <v>#VALUE!</v>
      </c>
      <c r="AE22" s="171"/>
      <c r="AF22" t="str">
        <f>IFERROR(__xludf.DUMMYFUNCTION("SPLIT(AJ5,""_"")"),"#VALUE!")</f>
        <v>#VALUE!</v>
      </c>
      <c r="AH22" t="str">
        <f>IFERROR(__xludf.DUMMYFUNCTION("SPLIT(AJ6,""_"")"),"#VALUE!")</f>
        <v>#VALUE!</v>
      </c>
      <c r="AJ22" t="str">
        <f>IFERROR(__xludf.DUMMYFUNCTION("SPLIT(AJ7,""_"")"),"#VALUE!")</f>
        <v>#VALUE!</v>
      </c>
      <c r="AL22" t="str">
        <f>IFERROR(__xludf.DUMMYFUNCTION("SPLIT(AJ8,""_"")"),"#VALUE!")</f>
        <v>#VALUE!</v>
      </c>
      <c r="AX22" s="245" t="str">
        <f t="shared" ref="AX22:BQ22" si="9">IF(COUNTBLANK(AX16:AX21)=6,"",AVERAGE(AX16:AX21))</f>
        <v/>
      </c>
      <c r="AY22" s="245" t="str">
        <f t="shared" si="9"/>
        <v/>
      </c>
      <c r="AZ22" s="245" t="str">
        <f t="shared" si="9"/>
        <v/>
      </c>
      <c r="BA22" s="245" t="str">
        <f t="shared" si="9"/>
        <v/>
      </c>
      <c r="BB22" s="245" t="str">
        <f t="shared" si="9"/>
        <v/>
      </c>
      <c r="BC22" s="245" t="str">
        <f t="shared" si="9"/>
        <v/>
      </c>
      <c r="BD22" s="245" t="str">
        <f t="shared" si="9"/>
        <v/>
      </c>
      <c r="BE22" s="245" t="str">
        <f t="shared" si="9"/>
        <v/>
      </c>
      <c r="BF22" s="245" t="str">
        <f t="shared" si="9"/>
        <v/>
      </c>
      <c r="BG22" s="245" t="str">
        <f t="shared" si="9"/>
        <v/>
      </c>
      <c r="BH22" s="245" t="str">
        <f t="shared" si="9"/>
        <v/>
      </c>
      <c r="BI22" s="245" t="str">
        <f t="shared" si="9"/>
        <v/>
      </c>
      <c r="BJ22" s="245" t="str">
        <f t="shared" si="9"/>
        <v/>
      </c>
      <c r="BK22" s="245" t="str">
        <f t="shared" si="9"/>
        <v/>
      </c>
      <c r="BL22" s="245" t="str">
        <f t="shared" si="9"/>
        <v/>
      </c>
      <c r="BM22" s="245" t="str">
        <f t="shared" si="9"/>
        <v/>
      </c>
      <c r="BN22" s="245" t="str">
        <f t="shared" si="9"/>
        <v/>
      </c>
      <c r="BO22" s="245" t="str">
        <f t="shared" si="9"/>
        <v/>
      </c>
      <c r="BP22" s="245" t="str">
        <f t="shared" si="9"/>
        <v/>
      </c>
      <c r="BQ22" s="245" t="str">
        <f t="shared" si="9"/>
        <v/>
      </c>
      <c r="BR22" s="138">
        <v>15.0</v>
      </c>
    </row>
    <row r="23">
      <c r="A23" s="162">
        <v>6.0</v>
      </c>
      <c r="B23" s="262"/>
      <c r="C23" s="263"/>
      <c r="D23" s="244"/>
      <c r="E23" s="244"/>
      <c r="F23" s="244"/>
      <c r="G23" s="244"/>
      <c r="H23" s="244"/>
      <c r="I23" s="244"/>
      <c r="J23" s="244"/>
      <c r="K23" s="244"/>
      <c r="L23" s="269"/>
      <c r="M23" s="266"/>
      <c r="N23" s="266"/>
      <c r="O23" s="266"/>
      <c r="P23" s="266"/>
      <c r="Q23" s="266"/>
      <c r="R23" s="266"/>
      <c r="S23" s="266"/>
      <c r="T23" s="267"/>
      <c r="U23" s="267"/>
      <c r="V23" s="267"/>
      <c r="W23" s="267"/>
      <c r="X23" s="166" t="str">
        <f t="shared" si="8"/>
        <v/>
      </c>
      <c r="Y23" s="261"/>
      <c r="Z23" s="168"/>
      <c r="AA23" s="168"/>
      <c r="AB23" s="168" t="str">
        <f>IFERROR(__xludf.DUMMYFUNCTION("SPLIT(AK3,""_"")"),"#VALUE!")</f>
        <v>#VALUE!</v>
      </c>
      <c r="AC23" s="168"/>
      <c r="AD23" s="168" t="str">
        <f>IFERROR(__xludf.DUMMYFUNCTION("SPLIT(AK4,""_"")"),"#VALUE!")</f>
        <v>#VALUE!</v>
      </c>
      <c r="AE23" s="171"/>
      <c r="AF23" t="str">
        <f>IFERROR(__xludf.DUMMYFUNCTION("SPLIT(AK5,""_"")"),"#VALUE!")</f>
        <v>#VALUE!</v>
      </c>
      <c r="AH23" t="str">
        <f>IFERROR(__xludf.DUMMYFUNCTION("SPLIT(AK6,""_"")"),"#VALUE!")</f>
        <v>#VALUE!</v>
      </c>
      <c r="AJ23" t="str">
        <f>IFERROR(__xludf.DUMMYFUNCTION("SPLIT(AK7,""_"")"),"#VALUE!")</f>
        <v>#VALUE!</v>
      </c>
      <c r="AL23" t="str">
        <f>IFERROR(__xludf.DUMMYFUNCTION("SPLIT(AK8,""_"")"),"#VALUE!")</f>
        <v>#VALUE!</v>
      </c>
      <c r="AX23" s="270"/>
      <c r="AY23" s="270"/>
      <c r="AZ23" s="270"/>
      <c r="BA23" s="270"/>
      <c r="BB23" s="270"/>
      <c r="BC23" s="270"/>
      <c r="BD23" s="270"/>
      <c r="BE23" s="270"/>
      <c r="BF23" s="270"/>
      <c r="BG23" s="270"/>
      <c r="BH23" s="270"/>
      <c r="BI23" s="270"/>
      <c r="BJ23" s="270"/>
      <c r="BK23" s="270"/>
      <c r="BL23" s="270"/>
      <c r="BM23" s="270"/>
      <c r="BN23" s="270"/>
      <c r="BO23" s="270"/>
      <c r="BP23" s="270"/>
      <c r="BQ23" s="270"/>
      <c r="BR23" s="142">
        <v>16.0</v>
      </c>
    </row>
    <row r="24">
      <c r="A24" s="162">
        <v>7.0</v>
      </c>
      <c r="B24" s="262"/>
      <c r="C24" s="263"/>
      <c r="D24" s="244"/>
      <c r="E24" s="244"/>
      <c r="F24" s="244"/>
      <c r="G24" s="244"/>
      <c r="H24" s="244"/>
      <c r="I24" s="244"/>
      <c r="J24" s="244"/>
      <c r="K24" s="244"/>
      <c r="L24" s="269"/>
      <c r="M24" s="266"/>
      <c r="N24" s="266"/>
      <c r="O24" s="266"/>
      <c r="P24" s="266"/>
      <c r="Q24" s="266"/>
      <c r="R24" s="266"/>
      <c r="S24" s="266"/>
      <c r="T24" s="267"/>
      <c r="U24" s="267"/>
      <c r="V24" s="267"/>
      <c r="W24" s="267"/>
      <c r="X24" s="166" t="str">
        <f t="shared" si="8"/>
        <v/>
      </c>
      <c r="Y24" s="261"/>
      <c r="Z24" s="168"/>
      <c r="AA24" s="168"/>
      <c r="AB24" s="168" t="str">
        <f>IFERROR(__xludf.DUMMYFUNCTION("SPLIT(AL3,""_"")"),"#VALUE!")</f>
        <v>#VALUE!</v>
      </c>
      <c r="AC24" s="168"/>
      <c r="AD24" s="168" t="str">
        <f>IFERROR(__xludf.DUMMYFUNCTION("SPLIT(AL4,""_"")"),"#VALUE!")</f>
        <v>#VALUE!</v>
      </c>
      <c r="AE24" s="171"/>
      <c r="AF24" t="str">
        <f>IFERROR(__xludf.DUMMYFUNCTION("SPLIT(AL5,""_"")"),"#VALUE!")</f>
        <v>#VALUE!</v>
      </c>
      <c r="AH24" t="str">
        <f>IFERROR(__xludf.DUMMYFUNCTION("SPLIT(AL6,""_"")"),"#VALUE!")</f>
        <v>#VALUE!</v>
      </c>
      <c r="AJ24" t="str">
        <f>IFERROR(__xludf.DUMMYFUNCTION("SPLIT(AL7,""_"")"),"#VALUE!")</f>
        <v>#VALUE!</v>
      </c>
      <c r="AL24" t="str">
        <f>IFERROR(__xludf.DUMMYFUNCTION("SPLIT(AL8,""_"")"),"#VALUE!")</f>
        <v>#VALUE!</v>
      </c>
      <c r="AX24" s="237" t="s">
        <v>145</v>
      </c>
      <c r="AY24" s="3"/>
      <c r="AZ24" s="3"/>
      <c r="BA24" s="3"/>
      <c r="BB24" s="3"/>
      <c r="BC24" s="3"/>
      <c r="BD24" s="3"/>
      <c r="BE24" s="3"/>
      <c r="BF24" s="3"/>
      <c r="BG24" s="3"/>
      <c r="BH24" s="3"/>
      <c r="BI24" s="3"/>
      <c r="BJ24" s="3"/>
      <c r="BK24" s="3"/>
      <c r="BL24" s="3"/>
      <c r="BM24" s="3"/>
      <c r="BN24" s="3"/>
      <c r="BO24" s="3"/>
      <c r="BP24" s="3"/>
      <c r="BQ24" s="4"/>
      <c r="BR24" s="142">
        <v>17.0</v>
      </c>
    </row>
    <row r="25">
      <c r="A25" s="162">
        <v>8.0</v>
      </c>
      <c r="B25" s="262"/>
      <c r="C25" s="263"/>
      <c r="D25" s="244"/>
      <c r="E25" s="244"/>
      <c r="F25" s="244"/>
      <c r="G25" s="244"/>
      <c r="H25" s="244"/>
      <c r="I25" s="244"/>
      <c r="J25" s="244"/>
      <c r="K25" s="244"/>
      <c r="L25" s="269"/>
      <c r="M25" s="266"/>
      <c r="N25" s="266"/>
      <c r="O25" s="266"/>
      <c r="P25" s="266"/>
      <c r="Q25" s="266"/>
      <c r="R25" s="266"/>
      <c r="S25" s="266"/>
      <c r="T25" s="267"/>
      <c r="U25" s="267"/>
      <c r="V25" s="267"/>
      <c r="W25" s="267"/>
      <c r="X25" s="166" t="str">
        <f t="shared" si="8"/>
        <v/>
      </c>
      <c r="Y25" s="261"/>
      <c r="Z25" s="168"/>
      <c r="AA25" s="168"/>
      <c r="AB25" s="168" t="str">
        <f>IFERROR(__xludf.DUMMYFUNCTION("SPLIT(AM3,""_"")"),"#VALUE!")</f>
        <v>#VALUE!</v>
      </c>
      <c r="AC25" s="168"/>
      <c r="AD25" s="168" t="str">
        <f>IFERROR(__xludf.DUMMYFUNCTION("SPLIT(AM4,""_"")"),"#VALUE!")</f>
        <v>#VALUE!</v>
      </c>
      <c r="AE25" s="171"/>
      <c r="AF25" t="str">
        <f>IFERROR(__xludf.DUMMYFUNCTION("SPLIT(AM5,""_"")"),"#VALUE!")</f>
        <v>#VALUE!</v>
      </c>
      <c r="AH25" t="str">
        <f>IFERROR(__xludf.DUMMYFUNCTION("SPLIT(AM6,""_"")"),"#VALUE!")</f>
        <v>#VALUE!</v>
      </c>
      <c r="AJ25" t="str">
        <f>IFERROR(__xludf.DUMMYFUNCTION("SPLIT(AM7,""_"")"),"#VALUE!")</f>
        <v>#VALUE!</v>
      </c>
      <c r="AL25" t="str">
        <f>IFERROR(__xludf.DUMMYFUNCTION("SPLIT(AM8,""_"")"),"#VALUE!")</f>
        <v>#VALUE!</v>
      </c>
      <c r="AX25" s="238" t="s">
        <v>192</v>
      </c>
      <c r="AY25" s="238" t="s">
        <v>193</v>
      </c>
      <c r="AZ25" s="238" t="s">
        <v>194</v>
      </c>
      <c r="BA25" s="238" t="s">
        <v>195</v>
      </c>
      <c r="BB25" s="238" t="s">
        <v>196</v>
      </c>
      <c r="BC25" s="238" t="s">
        <v>236</v>
      </c>
      <c r="BD25" s="238" t="s">
        <v>237</v>
      </c>
      <c r="BE25" s="238" t="s">
        <v>238</v>
      </c>
      <c r="BF25" s="238" t="s">
        <v>239</v>
      </c>
      <c r="BG25" s="238" t="s">
        <v>240</v>
      </c>
      <c r="BH25" s="238" t="s">
        <v>241</v>
      </c>
      <c r="BI25" s="238" t="s">
        <v>242</v>
      </c>
      <c r="BJ25" s="238" t="s">
        <v>243</v>
      </c>
      <c r="BK25" s="238" t="s">
        <v>244</v>
      </c>
      <c r="BL25" s="238" t="s">
        <v>245</v>
      </c>
      <c r="BM25" s="238" t="s">
        <v>246</v>
      </c>
      <c r="BN25" s="238" t="s">
        <v>247</v>
      </c>
      <c r="BO25" s="238" t="s">
        <v>248</v>
      </c>
      <c r="BP25" s="238" t="s">
        <v>249</v>
      </c>
      <c r="BQ25" s="238" t="s">
        <v>250</v>
      </c>
      <c r="BR25" s="142">
        <v>18.0</v>
      </c>
    </row>
    <row r="26">
      <c r="A26" s="162">
        <v>9.0</v>
      </c>
      <c r="B26" s="262"/>
      <c r="C26" s="263"/>
      <c r="D26" s="244"/>
      <c r="E26" s="244"/>
      <c r="F26" s="244"/>
      <c r="G26" s="244"/>
      <c r="H26" s="244"/>
      <c r="I26" s="244"/>
      <c r="J26" s="244"/>
      <c r="K26" s="244"/>
      <c r="L26" s="269"/>
      <c r="M26" s="266"/>
      <c r="N26" s="266"/>
      <c r="O26" s="266"/>
      <c r="P26" s="266"/>
      <c r="Q26" s="266"/>
      <c r="R26" s="266"/>
      <c r="S26" s="266"/>
      <c r="T26" s="267"/>
      <c r="U26" s="267"/>
      <c r="V26" s="267"/>
      <c r="W26" s="267"/>
      <c r="X26" s="166" t="str">
        <f t="shared" si="8"/>
        <v/>
      </c>
      <c r="Y26" s="261"/>
      <c r="Z26" s="168"/>
      <c r="AA26" s="168"/>
      <c r="AB26" s="168" t="str">
        <f>IFERROR(__xludf.DUMMYFUNCTION("SPLIT(AN3,""_"")"),"#VALUE!")</f>
        <v>#VALUE!</v>
      </c>
      <c r="AC26" s="168"/>
      <c r="AD26" s="168" t="str">
        <f>IFERROR(__xludf.DUMMYFUNCTION("SPLIT(AN4,""_"")"),"#VALUE!")</f>
        <v>#VALUE!</v>
      </c>
      <c r="AE26" s="171"/>
      <c r="AF26" t="str">
        <f>IFERROR(__xludf.DUMMYFUNCTION("SPLIT(AN5,""_"")"),"#VALUE!")</f>
        <v>#VALUE!</v>
      </c>
      <c r="AH26" t="str">
        <f>IFERROR(__xludf.DUMMYFUNCTION("SPLIT(AN6,""_"")"),"#VALUE!")</f>
        <v>#VALUE!</v>
      </c>
      <c r="AJ26" t="str">
        <f>IFERROR(__xludf.DUMMYFUNCTION("SPLIT(AN7,""_"")"),"#VALUE!")</f>
        <v>#VALUE!</v>
      </c>
      <c r="AL26" t="str">
        <f>IFERROR(__xludf.DUMMYFUNCTION("SPLIT(AN8,""_"")"),"#VALUE!")</f>
        <v>#VALUE!</v>
      </c>
      <c r="AX26" s="239" t="str">
        <f>IF(AC9="CO 3",(B44*D44+B45*D45+B46*D46+B47*D47)*100/(4*D48),"")</f>
        <v/>
      </c>
      <c r="AY26" s="240" t="str">
        <f>IF(AC15="CO 3",(B44*E44+B45*E45+B46*E46+B47*E47)*100/(4*E48),"")</f>
        <v/>
      </c>
      <c r="AZ26" s="240" t="str">
        <f>IF(AC16="CO 3",(B44*F44+B45*F45+B46*F46+B47*F47)*100/(4*F48),"")</f>
        <v/>
      </c>
      <c r="BA26" s="240" t="str">
        <f>IF(AC17="CO 3",(B44*G44+B45*G45+B46*G46+B47*G47)*100/(4*G48),"")</f>
        <v/>
      </c>
      <c r="BB26" s="240" t="str">
        <f>IF(AC18="CO 3",(B44*H44+B45*H45+B46*H46+B47*H47)*100/(4*H48),"")</f>
        <v/>
      </c>
      <c r="BC26" s="240" t="str">
        <f>IF(AC19="CO 3",(B44*I44+B45*I45+B46*I46+B47*I47)*100/(4*I48),"")</f>
        <v/>
      </c>
      <c r="BD26" s="240" t="str">
        <f>IF(AC20="CO 3",(B44*J44+B45*J45+B46*J46+B47*J47)*100/(4*J48),"")</f>
        <v/>
      </c>
      <c r="BE26" s="240" t="str">
        <f>IF(AC21="CO 3",(B44*K44+B45*K45+B46*K46+B47*K47)*100/(4*K48),"")</f>
        <v/>
      </c>
      <c r="BF26" s="240" t="str">
        <f>IF(AC22="CO 3",(B44*L44+B45*L45+B46*L46+B47*L47)*100/(4*L48),"")</f>
        <v/>
      </c>
      <c r="BG26" s="240" t="str">
        <f>IF(AC23="CO 3",(B44*M44+B45*M45+B46*M46+B47*M47)*100/(4*M48),"")</f>
        <v/>
      </c>
      <c r="BH26" s="240" t="str">
        <f>IF(AC24="CO 3",(B44*N44+B45*N45+B46*N46+B47*N47)*100/(4*N48),"")</f>
        <v/>
      </c>
      <c r="BI26" s="240" t="str">
        <f>IF(AC25="CO 3",($B$44*O44+$B$45*O45+$B$46*O46+$B$47*O47)*100/(4*O48),"")</f>
        <v/>
      </c>
      <c r="BJ26" s="240" t="str">
        <f>IF(AC26="CO 3",($B$44*P44+$B$45*P45+$B$46*P46+$B$47*P47)*100/(4*P48),"")</f>
        <v/>
      </c>
      <c r="BK26" s="240" t="str">
        <f>IF(AC27="CO 3",($B$44*Q44+$B$45*Q45+$B$46*Q46+$B$47*Q47)*100/(4*Q48),"")</f>
        <v/>
      </c>
      <c r="BL26" s="240" t="str">
        <f>IF(AC28="CO 3",($B$44*R44+$B$45*R45+$B$46*R46+$B$47*R47)*100/(4*R48),"")</f>
        <v/>
      </c>
      <c r="BM26" s="240" t="str">
        <f>IF(AC29="CO 3",($B$44*S44+$B$45*S45+$B$46*S46+$B$47*S47)*100/(4*S48),"")</f>
        <v/>
      </c>
      <c r="BN26" s="240" t="str">
        <f>IF(AC30="CO 3",($B$44*T44+$B$45*T45+$B$46*T46+$B$47*T47)*100/(4*T48),"")</f>
        <v/>
      </c>
      <c r="BO26" s="240" t="str">
        <f>IF(AC31="CO 3",($B$44*U44+$B$45*U45+$B$46*U46+$B$47*U47)*100/(4*U48),"")</f>
        <v/>
      </c>
      <c r="BP26" s="240" t="str">
        <f>IF(AC32="CO 3",($B$44*V44+$B$45*V45+$B$46*V46+$B$47*V47)*100/(4*V48),"")</f>
        <v/>
      </c>
      <c r="BQ26" s="240" t="str">
        <f>IF(AC33="CO 3",($B$44*W44+$B$45*W45+$B$46*W46+$B$47*W47)*100/(4*W48),"")</f>
        <v/>
      </c>
      <c r="BR26" s="142">
        <v>19.0</v>
      </c>
    </row>
    <row r="27">
      <c r="A27" s="162">
        <v>10.0</v>
      </c>
      <c r="B27" s="262"/>
      <c r="C27" s="263"/>
      <c r="D27" s="244"/>
      <c r="E27" s="244"/>
      <c r="F27" s="244"/>
      <c r="G27" s="244"/>
      <c r="H27" s="244"/>
      <c r="I27" s="244"/>
      <c r="J27" s="244"/>
      <c r="K27" s="244"/>
      <c r="L27" s="269"/>
      <c r="M27" s="266"/>
      <c r="N27" s="266"/>
      <c r="O27" s="266"/>
      <c r="P27" s="266"/>
      <c r="Q27" s="266"/>
      <c r="R27" s="266"/>
      <c r="S27" s="266"/>
      <c r="T27" s="267"/>
      <c r="U27" s="267"/>
      <c r="V27" s="267"/>
      <c r="W27" s="267"/>
      <c r="X27" s="166" t="str">
        <f t="shared" si="8"/>
        <v/>
      </c>
      <c r="Y27" s="261"/>
      <c r="Z27" s="168"/>
      <c r="AA27" s="168"/>
      <c r="AB27" s="168" t="str">
        <f>IFERROR(__xludf.DUMMYFUNCTION("SPLIT(AO3,""_"")"),"#VALUE!")</f>
        <v>#VALUE!</v>
      </c>
      <c r="AC27" s="168"/>
      <c r="AD27" s="168" t="str">
        <f>IFERROR(__xludf.DUMMYFUNCTION("SPLIT(AO4,""_"")"),"#VALUE!")</f>
        <v>#VALUE!</v>
      </c>
      <c r="AE27" s="171"/>
      <c r="AF27" t="str">
        <f>IFERROR(__xludf.DUMMYFUNCTION("SPLIT(AO5,""_"")"),"#VALUE!")</f>
        <v>#VALUE!</v>
      </c>
      <c r="AH27" t="str">
        <f>IFERROR(__xludf.DUMMYFUNCTION("SPLIT(AO6,""_"")"),"#VALUE!")</f>
        <v>#VALUE!</v>
      </c>
      <c r="AJ27" t="str">
        <f>IFERROR(__xludf.DUMMYFUNCTION("SPLIT(AO7,""_"")"),"#VALUE!")</f>
        <v>#VALUE!</v>
      </c>
      <c r="AL27" t="str">
        <f>IFERROR(__xludf.DUMMYFUNCTION("SPLIT(AO8,""_"")"),"#VALUE!")</f>
        <v>#VALUE!</v>
      </c>
      <c r="AX27" s="240" t="str">
        <f>IF(AE9="CO 3",(B44*D44+B45*D45+B46*D46+B47*D47)*100/(4*D48),"")</f>
        <v/>
      </c>
      <c r="AY27" s="240" t="str">
        <f>IF(AE15="CO 3",(B44*E44+B45*E45+B46*E46+B47*E47)*100/(4*E48),"")</f>
        <v/>
      </c>
      <c r="AZ27" s="240" t="str">
        <f>IF(AE16="CO 3",(B44*F44+B45*F45+B46*F46+B47*F47)*100/(4*F48),"")</f>
        <v/>
      </c>
      <c r="BA27" s="240" t="str">
        <f>IF(AE17="CO 3",(B44*G44+B45*G45+B46*G46+B47*G47)*100/(4*G48),"")</f>
        <v/>
      </c>
      <c r="BB27" s="240" t="str">
        <f>IF(AE18="CO 3",(B44*H44+B45*H45+B46*H46+B47*H47)*100/(4*H48),"")</f>
        <v/>
      </c>
      <c r="BC27" s="240" t="str">
        <f>IF(AE19="CO 3",(B44*I44+B45*I45+B46*I46+B47*I47)*100/(4*I48),"")</f>
        <v/>
      </c>
      <c r="BD27" s="240" t="str">
        <f>IF(AE20="CO 3",(B44*J44+B45*J45+B46*J46+B47*J47)*100/(4*J48),"")</f>
        <v/>
      </c>
      <c r="BE27" s="240" t="str">
        <f>IF(AE21="CO 3",(B44*K44+B45*K45+B46*K46+B47*K47)*100/(4*K48),"")</f>
        <v/>
      </c>
      <c r="BF27" s="240" t="str">
        <f>IF(AE22="CO 3",(B44*L44+B45*L45+B46*L46+B47*L47)*100/(4*L48),"")</f>
        <v/>
      </c>
      <c r="BG27" s="240" t="str">
        <f>IF(AE23="CO 3",(B44*M44+B45*M45+B46*M46+B47*M47)*100/(4*M48),"")</f>
        <v/>
      </c>
      <c r="BH27" s="240" t="str">
        <f>IF(AE24="CO 3",(B44*N44+B45*N45+B46*N46+B47*N47)*100/(4*N48),"")</f>
        <v/>
      </c>
      <c r="BI27" s="240" t="str">
        <f>IF(AE25="CO 3",($B$44*O44+$B$45*O45+$B$46*O46+$B$47*O47)*100/(4*O48),"")</f>
        <v/>
      </c>
      <c r="BJ27" s="240" t="str">
        <f>IF(AE26="CO 3",($B$44*P44+$B$45*P45+$B$46*P46+$B$47*P47)*100/(4*P48),"")</f>
        <v/>
      </c>
      <c r="BK27" s="149" t="str">
        <f>IF(AE27="CO 3",($B$44*Q44+$B$45*Q45+$B$46*Q46+$B$47*Q47)*100/(4*Q48),"")</f>
        <v/>
      </c>
      <c r="BL27" s="149" t="str">
        <f>IF(AE28="CO 3",($B$44*R44+$B$45*R45+$B$46*R46+$B$47*R47)*100/(4*R48),"")</f>
        <v/>
      </c>
      <c r="BM27" s="149" t="str">
        <f>IF(AE29="CO 3",($B$44*S44+$B$45*S45+$B$46*S46+$B$47*S47)*100/(4*S48),"")</f>
        <v/>
      </c>
      <c r="BN27" s="149" t="str">
        <f>IF(AE30="CO 3",($B$44*T44+$B$45*T45+$B$46*T46+$B$47*T47)*100/(4*T48),"")</f>
        <v/>
      </c>
      <c r="BO27" s="149" t="str">
        <f>IF(AE31="CO 3",($B$44*U44+$B$45*U45+$B$46*U46+$B$47*U47)*100/(4*U48),"")</f>
        <v/>
      </c>
      <c r="BP27" s="149" t="str">
        <f>IF(AE32="CO 3",($B$44*V44+$B$45*V45+$B$46*V46+$B$47*V47)*100/(4*V48),"")</f>
        <v/>
      </c>
      <c r="BQ27" s="149" t="str">
        <f>IF(AE33="CO 3",($B$44*W44+$B$45*W45+$B$46*W46+$B$47*W47)*100/(4*W48),"")</f>
        <v/>
      </c>
      <c r="BR27" s="142">
        <v>20.0</v>
      </c>
    </row>
    <row r="28">
      <c r="A28" s="162">
        <v>11.0</v>
      </c>
      <c r="B28" s="262"/>
      <c r="C28" s="263"/>
      <c r="D28" s="244"/>
      <c r="E28" s="244"/>
      <c r="F28" s="244"/>
      <c r="G28" s="244"/>
      <c r="H28" s="244"/>
      <c r="I28" s="244"/>
      <c r="J28" s="244"/>
      <c r="K28" s="244"/>
      <c r="L28" s="269"/>
      <c r="M28" s="266"/>
      <c r="N28" s="266"/>
      <c r="O28" s="266"/>
      <c r="P28" s="266"/>
      <c r="Q28" s="266"/>
      <c r="R28" s="266"/>
      <c r="S28" s="266"/>
      <c r="T28" s="267"/>
      <c r="U28" s="267"/>
      <c r="V28" s="267"/>
      <c r="W28" s="267"/>
      <c r="X28" s="166" t="str">
        <f t="shared" si="8"/>
        <v/>
      </c>
      <c r="Y28" s="261"/>
      <c r="Z28" s="168"/>
      <c r="AA28" s="168"/>
      <c r="AB28" s="168" t="str">
        <f>IFERROR(__xludf.DUMMYFUNCTION("SPLIT(AP3,""_"")"),"#VALUE!")</f>
        <v>#VALUE!</v>
      </c>
      <c r="AC28" s="168"/>
      <c r="AD28" s="168" t="str">
        <f>IFERROR(__xludf.DUMMYFUNCTION("SPLIT(AP4,""_"")"),"#VALUE!")</f>
        <v>#VALUE!</v>
      </c>
      <c r="AE28" s="171"/>
      <c r="AF28" t="str">
        <f>IFERROR(__xludf.DUMMYFUNCTION("SPLIT(AP5,""_"")"),"#VALUE!")</f>
        <v>#VALUE!</v>
      </c>
      <c r="AH28" t="str">
        <f>IFERROR(__xludf.DUMMYFUNCTION("SPLIT(AP6,""_"")"),"#VALUE!")</f>
        <v>#VALUE!</v>
      </c>
      <c r="AJ28" t="str">
        <f>IFERROR(__xludf.DUMMYFUNCTION("SPLIT(AP7,""_"")"),"#VALUE!")</f>
        <v>#VALUE!</v>
      </c>
      <c r="AL28" t="str">
        <f>IFERROR(__xludf.DUMMYFUNCTION("SPLIT(AP8,""_"")"),"#VALUE!")</f>
        <v>#VALUE!</v>
      </c>
      <c r="AX28" s="242" t="str">
        <f>IF(AG9="CO 3",(B44*D44+B45*D45+B46*D46+B47*D47)*100/(4*D48),"")</f>
        <v/>
      </c>
      <c r="AY28" s="242" t="str">
        <f>IF(AG15="CO 3",(B44*E44+B45*E45+B46*E46+B47*E47)*100/(4*E48),"")</f>
        <v/>
      </c>
      <c r="AZ28" s="242" t="str">
        <f>IF(AG16="CO 3",(B44*F44+B45*F45+B46*F46+B47*F47)*100/(4*F48),"")</f>
        <v/>
      </c>
      <c r="BA28" s="242" t="str">
        <f>IF(AG17="CO 3",(B44*G44+B45*G45+B46*G46+B47*G47)*100/(4*G48),"")</f>
        <v/>
      </c>
      <c r="BB28" s="242" t="str">
        <f>IF(AG18="CO 3",(B44*H44+B45*H45+B46*H46+B47*H47)*100/(4*H48),"")</f>
        <v/>
      </c>
      <c r="BC28" s="242" t="str">
        <f>IF(AG19="CO 3",(B44*I44+B45*I45+B46*I46+B47*I47)*100/(4*I48),"")</f>
        <v/>
      </c>
      <c r="BD28" s="242" t="str">
        <f>IF(AG20="CO 3",(B44*J44+B45*J45+B46*J46+B47*J47)*100/(4*J48),"")</f>
        <v/>
      </c>
      <c r="BE28" s="242" t="str">
        <f>IF(AG21="CO 3",(B44*K44+B45*K45+B46*K46+B47*K47)*100/(4*K48),"")</f>
        <v/>
      </c>
      <c r="BF28" s="242" t="str">
        <f>IF(AG22="CO 3",(B44*L44+B45*L45+B46*L46+B47*L47)*100/(4*L48),"")</f>
        <v/>
      </c>
      <c r="BG28" s="242" t="str">
        <f>IF(AG23="CO 3",(B44*M44+B45*M45+B46*M46+B47*M47)*100/(4*M48),"")</f>
        <v/>
      </c>
      <c r="BH28" s="242" t="str">
        <f>IF(AG24="CO 3",(B44*N44+B45*N45+B46*N46+B47*N47)*100/(4*N48),"")</f>
        <v/>
      </c>
      <c r="BI28" s="242" t="str">
        <f>IF(AG25="CO 3",($B$44*O44+$B$45*O45+$B$46*O46+$B$47*O47)*100/(4*O48),"")</f>
        <v/>
      </c>
      <c r="BJ28" s="242" t="str">
        <f>IF(AG26="CO 3",($B$44*P44+$B$45*P45+$B$46*P46+$B$47*P47)*100/(4*P48),"")</f>
        <v/>
      </c>
      <c r="BK28" s="242" t="str">
        <f>IF(AG27="CO 3",($B$44*Q44+$B$45*Q45+$B$46*Q46+$B$47*Q47)*100/(4*Q48),"")</f>
        <v/>
      </c>
      <c r="BL28" s="242" t="str">
        <f>IF(AG28="CO 3",($B$44*R44+$B$45*R45+$B$46*R46+$B$47*R47)*100/(4*R48),"")</f>
        <v/>
      </c>
      <c r="BM28" s="242" t="str">
        <f>IF(AG29="CO 3",($B$44*S44+$B$45*S45+$B$46*S46+$B$47*S47)*100/(4*S48),"")</f>
        <v/>
      </c>
      <c r="BN28" s="242" t="str">
        <f>IF(AG30="CO 3",($B$44*T44+$B$45*T45+$B$46*T46+$B$47*T47)*100/(4*T48),"")</f>
        <v/>
      </c>
      <c r="BO28" s="242" t="str">
        <f>IF(AG31="CO 3",($B$44*U44+$B$45*U45+$B$46*U46+$B$47*U47)*100/(4*U48),"")</f>
        <v/>
      </c>
      <c r="BP28" s="242" t="str">
        <f>IF(AG32="CO 3",($B$44*V44+$B$45*V45+$B$46*V46+$B$47*V47)*100/(4*V48),"")</f>
        <v/>
      </c>
      <c r="BQ28" s="242" t="str">
        <f>IF(AG33="CO 3",($B$44*W44+$B$45*W45+$B$46*W46+$B$47*W47)*100/(4*W48),"")</f>
        <v/>
      </c>
      <c r="BR28" s="181"/>
    </row>
    <row r="29">
      <c r="A29" s="162">
        <v>12.0</v>
      </c>
      <c r="B29" s="262"/>
      <c r="C29" s="263"/>
      <c r="D29" s="244"/>
      <c r="E29" s="244"/>
      <c r="F29" s="244"/>
      <c r="G29" s="244"/>
      <c r="H29" s="244"/>
      <c r="I29" s="244"/>
      <c r="J29" s="244"/>
      <c r="K29" s="244"/>
      <c r="L29" s="269"/>
      <c r="M29" s="266"/>
      <c r="N29" s="266"/>
      <c r="O29" s="266"/>
      <c r="P29" s="266"/>
      <c r="Q29" s="266"/>
      <c r="R29" s="266"/>
      <c r="S29" s="266"/>
      <c r="T29" s="267"/>
      <c r="U29" s="267"/>
      <c r="V29" s="267"/>
      <c r="W29" s="267"/>
      <c r="X29" s="166" t="str">
        <f t="shared" si="8"/>
        <v/>
      </c>
      <c r="Y29" s="261"/>
      <c r="Z29" s="168"/>
      <c r="AA29" s="168"/>
      <c r="AB29" s="168" t="str">
        <f>IFERROR(__xludf.DUMMYFUNCTION("SPLIT(AQ3,""_"")"),"#VALUE!")</f>
        <v>#VALUE!</v>
      </c>
      <c r="AC29" s="168"/>
      <c r="AD29" s="168" t="str">
        <f>IFERROR(__xludf.DUMMYFUNCTION("SPLIT(AQ4,""_"")"),"#VALUE!")</f>
        <v>#VALUE!</v>
      </c>
      <c r="AE29" s="171"/>
      <c r="AF29" t="str">
        <f>IFERROR(__xludf.DUMMYFUNCTION("SPLIT(AQ5,""_"")"),"#VALUE!")</f>
        <v>#VALUE!</v>
      </c>
      <c r="AH29" t="str">
        <f>IFERROR(__xludf.DUMMYFUNCTION("SPLIT(AQ6,""_"")"),"#VALUE!")</f>
        <v>#VALUE!</v>
      </c>
      <c r="AJ29" t="str">
        <f>IFERROR(__xludf.DUMMYFUNCTION("SPLIT(AQ7,""_"")"),"#VALUE!")</f>
        <v>#VALUE!</v>
      </c>
      <c r="AL29" t="str">
        <f>IFERROR(__xludf.DUMMYFUNCTION("SPLIT(AQ8,""_"")"),"#VALUE!")</f>
        <v>#VALUE!</v>
      </c>
      <c r="AX29" s="239" t="str">
        <f>IF(AI9="CO 3",(B44*D44+B45*D45+B46*D46+B47*D47)*100/(4*D48),"")</f>
        <v/>
      </c>
      <c r="AY29" s="239" t="str">
        <f>IF(AI15="CO 3",(B44*E44+B45*E45+B46*E46+B47*E47)*100/(4*E48),"")</f>
        <v/>
      </c>
      <c r="AZ29" s="239" t="str">
        <f>IF(AI16="CO 3",(B44*F44+B45*F45+B46*F46+B47*F47)*100/(4*F48),"")</f>
        <v/>
      </c>
      <c r="BA29" s="239" t="str">
        <f>IF(AI17="CO 3",(B44*G44+B45*G45+B46*G46+B47*G47)*100/(4*G48),"")</f>
        <v/>
      </c>
      <c r="BB29" s="239" t="str">
        <f>IF(AI18="CO 3",(B44*H44+B45*H45+B46*H46+B47*H47)*100/(4*H48),"")</f>
        <v/>
      </c>
      <c r="BC29" s="239" t="str">
        <f>IF(AI19="CO 3",(B44*I44+B45*I45+B46*I46+B47*I47)*100/(4*I48),"")</f>
        <v/>
      </c>
      <c r="BD29" s="239" t="str">
        <f>IF(AI20="CO 3",(B44*J44+B45*J45+B46*J46+B47*J47)*100/(4*J48),"")</f>
        <v/>
      </c>
      <c r="BE29" s="239" t="str">
        <f>IF(AI21="CO 3",(B44*K44+B45*K45+B46*K46+B47*K47)*100/(4*K48),"")</f>
        <v/>
      </c>
      <c r="BF29" s="239" t="str">
        <f>IF(AI22="CO 3",(B44*L44+B45*L45+B46*L46+B47*L47)*100/(4*L48),"")</f>
        <v/>
      </c>
      <c r="BG29" s="239" t="str">
        <f>IF(AI23="CO 3",(B44*M44+B45*M45+B46*M46+B47*M47)*100/(4*M48),"")</f>
        <v/>
      </c>
      <c r="BH29" s="239" t="str">
        <f>IF(AI24="CO 3",(B44*N44+B45*N45+B46*N46+B47*N47)*100/(4*N48),"")</f>
        <v/>
      </c>
      <c r="BI29" s="239" t="str">
        <f>IF(AI25="CO 3",($B$44*O44+$B$45*O45+$B$46*O46+$B$47*O47)*100/(4*O48),"")</f>
        <v/>
      </c>
      <c r="BJ29" s="239" t="str">
        <f>IF(AI26="CO 3",($B$44*P44+$B$45*P45+$B$46*P46+$B$47*P47)*100/(4*P48),"")</f>
        <v/>
      </c>
      <c r="BK29" s="239" t="str">
        <f>IF(AI27="CO 3",($B$44*Q44+$B$45*Q45+$B$46*Q46+$B$47*Q47)*100/(4*Q48),"")</f>
        <v/>
      </c>
      <c r="BL29" s="239" t="str">
        <f>IF(AI28="CO 3",($B$44*R44+$B$45*R45+$B$46*R46+$B$47*R47)*100/(4*R48),"")</f>
        <v/>
      </c>
      <c r="BM29" s="239" t="str">
        <f>IF(AI29="CO 3",($B$44*S44+$B$45*S45+$B$46*S46+$B$47*S47)*100/(4*S48),"")</f>
        <v/>
      </c>
      <c r="BN29" s="239" t="str">
        <f>IF(AI30="CO 3",($B$44*T44+$B$45*T45+$B$46*T46+$B$47*T47)*100/(4*T48),"")</f>
        <v/>
      </c>
      <c r="BO29" s="239" t="str">
        <f>IF(AI31="CO 3",($B$44*U44+$B$45*U45+$B$46*U46+$B$47*U47)*100/(4*U48),"")</f>
        <v/>
      </c>
      <c r="BP29" s="239" t="str">
        <f>IF(AI32="CO 3",($B$44*V44+$B$45*V45+$B$46*V46+$B$47*V47)*100/(4*V48),"")</f>
        <v/>
      </c>
      <c r="BQ29" s="239" t="str">
        <f>IF(AI33="CO 3",($B$44*W44+$B$45*W45+$B$46*W46+$B$47*W47)*100/(4*W48),"")</f>
        <v/>
      </c>
    </row>
    <row r="30">
      <c r="A30" s="162">
        <v>13.0</v>
      </c>
      <c r="B30" s="262"/>
      <c r="C30" s="263"/>
      <c r="D30" s="244"/>
      <c r="E30" s="244"/>
      <c r="F30" s="244"/>
      <c r="G30" s="244"/>
      <c r="H30" s="244"/>
      <c r="I30" s="244"/>
      <c r="J30" s="244"/>
      <c r="K30" s="244"/>
      <c r="L30" s="269"/>
      <c r="M30" s="266"/>
      <c r="N30" s="266"/>
      <c r="O30" s="266"/>
      <c r="P30" s="266"/>
      <c r="Q30" s="266"/>
      <c r="R30" s="266"/>
      <c r="S30" s="266"/>
      <c r="T30" s="267"/>
      <c r="U30" s="267"/>
      <c r="V30" s="267"/>
      <c r="W30" s="267"/>
      <c r="X30" s="166" t="str">
        <f t="shared" si="8"/>
        <v/>
      </c>
      <c r="Y30" s="261"/>
      <c r="Z30" s="168"/>
      <c r="AA30" s="168"/>
      <c r="AB30" s="168" t="str">
        <f>IFERROR(__xludf.DUMMYFUNCTION("SPLIT(AR3,""_"")"),"#VALUE!")</f>
        <v>#VALUE!</v>
      </c>
      <c r="AC30" s="168"/>
      <c r="AD30" s="168" t="str">
        <f>IFERROR(__xludf.DUMMYFUNCTION("SPLIT(AR4,""_"")"),"#VALUE!")</f>
        <v>#VALUE!</v>
      </c>
      <c r="AE30" s="171"/>
      <c r="AF30" t="str">
        <f>IFERROR(__xludf.DUMMYFUNCTION("SPLIT(AR5,""_"")"),"#VALUE!")</f>
        <v>#VALUE!</v>
      </c>
      <c r="AH30" t="str">
        <f>IFERROR(__xludf.DUMMYFUNCTION("SPLIT(AR6,""_"")"),"#VALUE!")</f>
        <v>#VALUE!</v>
      </c>
      <c r="AJ30" t="str">
        <f>IFERROR(__xludf.DUMMYFUNCTION("SPLIT(AR7,""_"")"),"#VALUE!")</f>
        <v>#VALUE!</v>
      </c>
      <c r="AL30" t="str">
        <f>IFERROR(__xludf.DUMMYFUNCTION("SPLIT(AR8,""_"")"),"#VALUE!")</f>
        <v>#VALUE!</v>
      </c>
      <c r="AX30" s="244" t="str">
        <f>IF(AK9="CO 3",(B44*D44+B45*D45+B46*D46+B47*D47)*100/(4*D48),"")</f>
        <v/>
      </c>
      <c r="AY30" s="244" t="str">
        <f>IF(AK15="CO 3",(B44*E44+B45*E45+B46*E46+B47*E47)*100/(4*E48),"")</f>
        <v/>
      </c>
      <c r="AZ30" s="244" t="str">
        <f>IF(AK16="CO 3",(B44*F44+B45*F45+B46*F46+B47*F47)*100/(4*F48),"")</f>
        <v/>
      </c>
      <c r="BA30" s="244" t="str">
        <f>IF(AK17="CO 3",(B44*G44+B45*G45+B46*G46+B47*G47)*100/(4*G48),"")</f>
        <v/>
      </c>
      <c r="BB30" s="244" t="str">
        <f>IF(AK18="CO 3",(B44*H44+B45*H45+B46*H46+B47*H47)*100/(4*H48),"")</f>
        <v/>
      </c>
      <c r="BC30" s="244" t="str">
        <f>IF(AK19="CO 3",(B44*I44+B45*I45+B46*I46+B47*I47)*100/(4*I48),"")</f>
        <v/>
      </c>
      <c r="BD30" s="244" t="str">
        <f>IF(AK20="CO 3",(B44*J44+B45*J45+B46*J46+B47*J47)*100/(4*J48),"")</f>
        <v/>
      </c>
      <c r="BE30" s="244" t="str">
        <f>IF(AK21="CO 3",(B44*K44+B45*K45+B46*K46+B47*K47)*100/(4*K48),"")</f>
        <v/>
      </c>
      <c r="BF30" s="244" t="str">
        <f>IF(AK22="CO 3",(B44*L44+B45*L45+B46*L46+B47*L47)*100/(4*L48),"")</f>
        <v/>
      </c>
      <c r="BG30" s="244" t="str">
        <f>IF(AK23="CO 3",(B44*M44+B45*M45+B46*M46+B47*M47)*100/(4*M48),"")</f>
        <v/>
      </c>
      <c r="BH30" s="244" t="str">
        <f>IF(AK24="CO 3",(B44*N44+B45*N45+B46*N46+B47*N47)*100/(4*N48),"")</f>
        <v/>
      </c>
      <c r="BI30" s="244" t="str">
        <f>IF(AK25="CO 3",($B$44*O44+$B$45*O45+$B$46*O46+$B$47*O47)*100/(4*O48),"")</f>
        <v/>
      </c>
      <c r="BJ30" s="244" t="str">
        <f>IF(AK26="CO 3",($B$44*P44+$B$45*P45+$B$46*P46+$B$47*P47)*100/(4*P48),"")</f>
        <v/>
      </c>
      <c r="BK30" s="244" t="str">
        <f>IF(AK27="CO 3",($B$44*Q44+$B$45*Q45+$B$46*Q46+$B$47*Q47)*100/(4*Q48),"")</f>
        <v/>
      </c>
      <c r="BL30" s="244" t="str">
        <f>IF(AK28="CO 3",($B$44*R44+$B$45*R45+$B$46*R46+$B$47*R47)*100/(4*R48),"")</f>
        <v/>
      </c>
      <c r="BM30" s="244" t="str">
        <f>IF(AK29="CO 3",($B$44*S44+$B$45*S45+$B$46*S46+$B$47*S47)*100/(4*S48),"")</f>
        <v/>
      </c>
      <c r="BN30" s="244" t="str">
        <f>IF(AK30="CO 3",($B$44*T44+$B$45*T45+$B$46*T46+$B$47*T47)*100/(4*T48),"")</f>
        <v/>
      </c>
      <c r="BO30" s="244" t="str">
        <f>IF(AK31="CO 3",($B$44*U44+$B$45*U45+$B$46*U46+$B$47*U47)*100/(4*U48),"")</f>
        <v/>
      </c>
      <c r="BP30" s="244" t="str">
        <f>IF(AK32="CO 3",($B$44*V44+$B$45*V45+$B$46*V46+$B$47*V47)*100/(4*V48),"")</f>
        <v/>
      </c>
      <c r="BQ30" s="244" t="str">
        <f>IF(AK33="CO 3",($B$44*W44+$B$45*W45+$B$46*W46+$B$47*W47)*100/(4*W48),"")</f>
        <v/>
      </c>
    </row>
    <row r="31">
      <c r="A31" s="162">
        <v>14.0</v>
      </c>
      <c r="B31" s="262"/>
      <c r="C31" s="263"/>
      <c r="D31" s="244"/>
      <c r="E31" s="244"/>
      <c r="F31" s="244"/>
      <c r="G31" s="244"/>
      <c r="H31" s="244"/>
      <c r="I31" s="244"/>
      <c r="J31" s="244"/>
      <c r="K31" s="244"/>
      <c r="L31" s="269"/>
      <c r="M31" s="266"/>
      <c r="N31" s="266"/>
      <c r="O31" s="266"/>
      <c r="P31" s="266"/>
      <c r="Q31" s="266"/>
      <c r="R31" s="266"/>
      <c r="S31" s="266"/>
      <c r="T31" s="267"/>
      <c r="U31" s="267"/>
      <c r="V31" s="267"/>
      <c r="W31" s="267"/>
      <c r="X31" s="166" t="str">
        <f t="shared" si="8"/>
        <v/>
      </c>
      <c r="Y31" s="261"/>
      <c r="Z31" s="168"/>
      <c r="AA31" s="168"/>
      <c r="AB31" s="168" t="str">
        <f>IFERROR(__xludf.DUMMYFUNCTION("SPLIT(AS3,""_"")"),"#VALUE!")</f>
        <v>#VALUE!</v>
      </c>
      <c r="AC31" s="168"/>
      <c r="AD31" s="168" t="str">
        <f>IFERROR(__xludf.DUMMYFUNCTION("SPLIT(AS4,""_"")"),"#VALUE!")</f>
        <v>#VALUE!</v>
      </c>
      <c r="AE31" s="171"/>
      <c r="AF31" t="str">
        <f>IFERROR(__xludf.DUMMYFUNCTION("SPLIT(AS5,""_"")"),"#VALUE!")</f>
        <v>#VALUE!</v>
      </c>
      <c r="AH31" t="str">
        <f>IFERROR(__xludf.DUMMYFUNCTION("SPLIT(AS6,""_"")"),"#VALUE!")</f>
        <v>#VALUE!</v>
      </c>
      <c r="AJ31" t="str">
        <f>IFERROR(__xludf.DUMMYFUNCTION("SPLIT(AS7,""_"")"),"#VALUE!")</f>
        <v>#VALUE!</v>
      </c>
      <c r="AL31" t="str">
        <f>IFERROR(__xludf.DUMMYFUNCTION("SPLIT(AS8,""_"")"),"#VALUE!")</f>
        <v>#VALUE!</v>
      </c>
      <c r="AX31" s="239" t="str">
        <f>IF(AM9="CO 3",(B44*D44+B45*D45+B46*D46+B47*D47)*100/(4*D48),"")</f>
        <v/>
      </c>
      <c r="AY31" s="239" t="str">
        <f>IF(AM15="CO 3",(B44*E44+B45*E45+B46*E46+B47*E47)*100/(4*E48),"")</f>
        <v/>
      </c>
      <c r="AZ31" s="239" t="str">
        <f>IF(AM16="CO 3",(B44*F44+B45*F45+B46*F46+B47*F47)*100/(4*F48),"")</f>
        <v/>
      </c>
      <c r="BA31" s="239" t="str">
        <f>IF(AM17="CO 3",(B44*G44+B45*G45+B46*G46+B47*G47)*100/(4*G48),"")</f>
        <v/>
      </c>
      <c r="BB31" s="239" t="str">
        <f>IF(AM18="CO 3",(B44*H44+B45*H45+B46*H46+B47*H47)*100/(4*H48),"")</f>
        <v/>
      </c>
      <c r="BC31" s="239" t="str">
        <f>IF(AM19="CO 3",(B44*I44+B45*I45+B46*I46+B47*I47)*100/(4*I48),"")</f>
        <v/>
      </c>
      <c r="BD31" s="239" t="str">
        <f>IF(AM20="CO 3",(B44*J44+B45*J45+B46*J46+B47*J47)*100/(4*J48),"")</f>
        <v/>
      </c>
      <c r="BE31" s="239" t="str">
        <f>IF(AM21="CO 3",(B44*K44+B45*K45+B46*K46+B47*K47)*100/(4*K48),"")</f>
        <v/>
      </c>
      <c r="BF31" s="239" t="str">
        <f>IF(AM22="CO 3",(B44*L44+B45*L45+B46*L46+B47*L47)*100/(4*L48),"")</f>
        <v/>
      </c>
      <c r="BG31" s="239" t="str">
        <f>IF(AM23="CO 3",(B44*M44+B45*M45+B46*M46+B47*M47)*100/(4*M48),"")</f>
        <v/>
      </c>
      <c r="BH31" s="239" t="str">
        <f>IF(AM24="CO 3",(B44*N44+B45*N45+B46*N46+B47*N47)*100/(4*N48),"")</f>
        <v/>
      </c>
      <c r="BI31" s="239" t="str">
        <f>IF(AM25="CO 3",($B$44*O44+$B$45*O45+$B$46*O46+$B$47*O47)*100/(4*O48),"")</f>
        <v/>
      </c>
      <c r="BJ31" s="239" t="str">
        <f>IF(AM26="CO 3",($B$44*P44+$B$45*P45+$B$46*P46+$B$47*P47)*100/(4*P48),"")</f>
        <v/>
      </c>
      <c r="BK31" s="239" t="str">
        <f>IF(AM27="CO 3",($B$44*Q44+$B$45*Q45+$B$46*Q46+$B$47*Q47)*100/(4*Q48),"")</f>
        <v/>
      </c>
      <c r="BL31" s="239" t="str">
        <f>IF(AM28="CO 3",($B$44*R44+$B$45*R45+$B$46*R46+$B$47*R47)*100/(4*R48),"")</f>
        <v/>
      </c>
      <c r="BM31" s="239" t="str">
        <f>IF(AM29="CO 3",($B$44*S44+$B$45*S45+$B$46*S46+$B$47*S47)*100/(4*S48),"")</f>
        <v/>
      </c>
      <c r="BN31" s="239" t="str">
        <f>IF(AM30="CO 3",($B$44*T44+$B$45*T45+$B$46*T46+$B$47*T47)*100/(4*T48),"")</f>
        <v/>
      </c>
      <c r="BO31" s="239" t="str">
        <f>IF(AM31="CO 3",($B$44*U44+$B$45*U45+$B$46*U46+$B$47*U47)*100/(4*U48),"")</f>
        <v/>
      </c>
      <c r="BP31" s="239" t="str">
        <f>IF(AM32="CO 3",($B$44*V44+$B$45*V45+$B$46*V46+$B$47*V47)*100/(4*V48),"")</f>
        <v/>
      </c>
      <c r="BQ31" s="239" t="str">
        <f>IF(AM33="CO 3",($B$44*W44+$B$45*W45+$B$46*W46+$B$47*W47)*100/(4*W48),"")</f>
        <v/>
      </c>
    </row>
    <row r="32">
      <c r="A32" s="162">
        <v>15.0</v>
      </c>
      <c r="B32" s="262"/>
      <c r="C32" s="263"/>
      <c r="D32" s="244"/>
      <c r="E32" s="244"/>
      <c r="F32" s="244"/>
      <c r="G32" s="244"/>
      <c r="H32" s="244"/>
      <c r="I32" s="244"/>
      <c r="J32" s="244"/>
      <c r="K32" s="244"/>
      <c r="L32" s="269"/>
      <c r="M32" s="266"/>
      <c r="N32" s="266"/>
      <c r="O32" s="266"/>
      <c r="P32" s="266"/>
      <c r="Q32" s="266"/>
      <c r="R32" s="266"/>
      <c r="S32" s="266"/>
      <c r="T32" s="267"/>
      <c r="U32" s="267"/>
      <c r="V32" s="267"/>
      <c r="W32" s="267"/>
      <c r="X32" s="166" t="str">
        <f t="shared" si="8"/>
        <v/>
      </c>
      <c r="Y32" s="261"/>
      <c r="Z32" s="168"/>
      <c r="AA32" s="168"/>
      <c r="AB32" s="168" t="str">
        <f>IFERROR(__xludf.DUMMYFUNCTION("SPLIT(AT3,""_"")"),"#VALUE!")</f>
        <v>#VALUE!</v>
      </c>
      <c r="AC32" s="168"/>
      <c r="AD32" s="168" t="str">
        <f>IFERROR(__xludf.DUMMYFUNCTION("SPLIT(AT4,""_"")"),"#VALUE!")</f>
        <v>#VALUE!</v>
      </c>
      <c r="AE32" s="171"/>
      <c r="AF32" t="str">
        <f>IFERROR(__xludf.DUMMYFUNCTION("SPLIT(AT5,""_"")"),"#VALUE!")</f>
        <v>#VALUE!</v>
      </c>
      <c r="AH32" t="str">
        <f>IFERROR(__xludf.DUMMYFUNCTION("SPLIT(AT6,""_"")"),"#VALUE!")</f>
        <v>#VALUE!</v>
      </c>
      <c r="AJ32" t="str">
        <f>IFERROR(__xludf.DUMMYFUNCTION("SPLIT(AT7,""_"")"),"#VALUE!")</f>
        <v>#VALUE!</v>
      </c>
      <c r="AL32" t="str">
        <f>IFERROR(__xludf.DUMMYFUNCTION("SPLIT(AT8,""_"")"),"#VALUE!")</f>
        <v>#VALUE!</v>
      </c>
      <c r="AX32" s="245" t="str">
        <f t="shared" ref="AX32:BQ32" si="10">IF(COUNTBLANK(AX26:AX31)=6,"",AVERAGE(AX26:AX31))</f>
        <v/>
      </c>
      <c r="AY32" s="245" t="str">
        <f t="shared" si="10"/>
        <v/>
      </c>
      <c r="AZ32" s="245" t="str">
        <f t="shared" si="10"/>
        <v/>
      </c>
      <c r="BA32" s="245" t="str">
        <f t="shared" si="10"/>
        <v/>
      </c>
      <c r="BB32" s="245" t="str">
        <f t="shared" si="10"/>
        <v/>
      </c>
      <c r="BC32" s="245" t="str">
        <f t="shared" si="10"/>
        <v/>
      </c>
      <c r="BD32" s="245" t="str">
        <f t="shared" si="10"/>
        <v/>
      </c>
      <c r="BE32" s="245" t="str">
        <f t="shared" si="10"/>
        <v/>
      </c>
      <c r="BF32" s="245" t="str">
        <f t="shared" si="10"/>
        <v/>
      </c>
      <c r="BG32" s="245" t="str">
        <f t="shared" si="10"/>
        <v/>
      </c>
      <c r="BH32" s="245" t="str">
        <f t="shared" si="10"/>
        <v/>
      </c>
      <c r="BI32" s="245" t="str">
        <f t="shared" si="10"/>
        <v/>
      </c>
      <c r="BJ32" s="245" t="str">
        <f t="shared" si="10"/>
        <v/>
      </c>
      <c r="BK32" s="245" t="str">
        <f t="shared" si="10"/>
        <v/>
      </c>
      <c r="BL32" s="245" t="str">
        <f t="shared" si="10"/>
        <v/>
      </c>
      <c r="BM32" s="245" t="str">
        <f t="shared" si="10"/>
        <v/>
      </c>
      <c r="BN32" s="245" t="str">
        <f t="shared" si="10"/>
        <v/>
      </c>
      <c r="BO32" s="245" t="str">
        <f t="shared" si="10"/>
        <v/>
      </c>
      <c r="BP32" s="245" t="str">
        <f t="shared" si="10"/>
        <v/>
      </c>
      <c r="BQ32" s="245" t="str">
        <f t="shared" si="10"/>
        <v/>
      </c>
    </row>
    <row r="33">
      <c r="A33" s="162">
        <v>16.0</v>
      </c>
      <c r="B33" s="262"/>
      <c r="C33" s="263"/>
      <c r="D33" s="244"/>
      <c r="E33" s="244"/>
      <c r="F33" s="244"/>
      <c r="G33" s="244"/>
      <c r="H33" s="244"/>
      <c r="I33" s="244"/>
      <c r="J33" s="244"/>
      <c r="K33" s="244"/>
      <c r="L33" s="269"/>
      <c r="M33" s="266"/>
      <c r="N33" s="266"/>
      <c r="O33" s="266"/>
      <c r="P33" s="266"/>
      <c r="Q33" s="266"/>
      <c r="R33" s="266"/>
      <c r="S33" s="266"/>
      <c r="T33" s="267"/>
      <c r="U33" s="267"/>
      <c r="V33" s="267"/>
      <c r="W33" s="267"/>
      <c r="X33" s="166" t="str">
        <f t="shared" si="8"/>
        <v/>
      </c>
      <c r="Y33" s="261"/>
      <c r="Z33" s="168"/>
      <c r="AA33" s="168"/>
      <c r="AB33" s="168" t="str">
        <f>IFERROR(__xludf.DUMMYFUNCTION("SPLIT(AU3,""_"")"),"#VALUE!")</f>
        <v>#VALUE!</v>
      </c>
      <c r="AC33" s="168"/>
      <c r="AD33" s="168" t="str">
        <f>IFERROR(__xludf.DUMMYFUNCTION("SPLIT(AU4,""_"")"),"#VALUE!")</f>
        <v>#VALUE!</v>
      </c>
      <c r="AE33" s="171"/>
      <c r="AF33" t="str">
        <f>IFERROR(__xludf.DUMMYFUNCTION("SPLIT(AU5,""_"")"),"#VALUE!")</f>
        <v>#VALUE!</v>
      </c>
      <c r="AH33" t="str">
        <f>IFERROR(__xludf.DUMMYFUNCTION("SPLIT(AU6,""_"")"),"#VALUE!")</f>
        <v>#VALUE!</v>
      </c>
      <c r="AJ33" t="str">
        <f>IFERROR(__xludf.DUMMYFUNCTION("SPLIT(AU7,""_"")"),"#VALUE!")</f>
        <v>#VALUE!</v>
      </c>
      <c r="AL33" t="str">
        <f>IFERROR(__xludf.DUMMYFUNCTION("SPLIT(AU8,""_"")"),"#VALUE!")</f>
        <v>#VALUE!</v>
      </c>
      <c r="AX33" s="271"/>
      <c r="AY33" s="271"/>
      <c r="AZ33" s="271"/>
      <c r="BA33" s="271"/>
      <c r="BB33" s="271"/>
      <c r="BC33" s="271"/>
      <c r="BD33" s="271"/>
      <c r="BE33" s="271"/>
      <c r="BF33" s="271"/>
      <c r="BG33" s="271"/>
      <c r="BH33" s="271"/>
      <c r="BI33" s="271"/>
      <c r="BJ33" s="271"/>
      <c r="BK33" s="268"/>
      <c r="BL33" s="268"/>
      <c r="BM33" s="268"/>
      <c r="BN33" s="268"/>
      <c r="BO33" s="268"/>
      <c r="BP33" s="268"/>
      <c r="BQ33" s="268"/>
    </row>
    <row r="34">
      <c r="A34" s="162">
        <v>17.0</v>
      </c>
      <c r="B34" s="262"/>
      <c r="C34" s="263"/>
      <c r="D34" s="244"/>
      <c r="E34" s="244"/>
      <c r="F34" s="244"/>
      <c r="G34" s="244"/>
      <c r="H34" s="244"/>
      <c r="I34" s="244"/>
      <c r="J34" s="244"/>
      <c r="K34" s="244"/>
      <c r="L34" s="264"/>
      <c r="M34" s="266"/>
      <c r="N34" s="266"/>
      <c r="O34" s="266"/>
      <c r="P34" s="266"/>
      <c r="Q34" s="266"/>
      <c r="R34" s="266"/>
      <c r="S34" s="266"/>
      <c r="T34" s="267"/>
      <c r="U34" s="267"/>
      <c r="V34" s="267"/>
      <c r="W34" s="267"/>
      <c r="X34" s="166" t="str">
        <f t="shared" si="8"/>
        <v/>
      </c>
      <c r="Y34" s="261"/>
      <c r="Z34" s="168"/>
      <c r="AA34" s="168"/>
      <c r="AB34" s="168"/>
      <c r="AC34" s="168"/>
      <c r="AD34" s="168"/>
      <c r="AE34" s="171"/>
      <c r="AX34" s="272"/>
      <c r="AY34" s="272"/>
      <c r="AZ34" s="272"/>
      <c r="BA34" s="272"/>
      <c r="BB34" s="272"/>
      <c r="BC34" s="272"/>
      <c r="BD34" s="272"/>
      <c r="BE34" s="272"/>
      <c r="BF34" s="272"/>
      <c r="BG34" s="272"/>
      <c r="BH34" s="272"/>
      <c r="BI34" s="272"/>
      <c r="BJ34" s="272"/>
      <c r="BK34" s="272"/>
      <c r="BL34" s="272"/>
      <c r="BM34" s="272"/>
      <c r="BN34" s="272"/>
      <c r="BO34" s="272"/>
      <c r="BP34" s="272"/>
      <c r="BQ34" s="272"/>
    </row>
    <row r="35">
      <c r="A35" s="162">
        <v>18.0</v>
      </c>
      <c r="B35" s="262"/>
      <c r="C35" s="263"/>
      <c r="D35" s="244"/>
      <c r="E35" s="244"/>
      <c r="F35" s="244"/>
      <c r="G35" s="244"/>
      <c r="H35" s="244"/>
      <c r="I35" s="244"/>
      <c r="J35" s="244"/>
      <c r="K35" s="244"/>
      <c r="L35" s="264"/>
      <c r="M35" s="266"/>
      <c r="N35" s="266"/>
      <c r="O35" s="266"/>
      <c r="P35" s="266"/>
      <c r="Q35" s="266"/>
      <c r="R35" s="266"/>
      <c r="S35" s="266"/>
      <c r="T35" s="267"/>
      <c r="U35" s="267"/>
      <c r="V35" s="267"/>
      <c r="W35" s="267"/>
      <c r="X35" s="166" t="str">
        <f t="shared" si="8"/>
        <v/>
      </c>
      <c r="Y35" s="261"/>
      <c r="Z35" s="168"/>
      <c r="AA35" s="168"/>
      <c r="AB35" s="168"/>
      <c r="AC35" s="168"/>
      <c r="AD35" s="168"/>
      <c r="AE35" s="171"/>
      <c r="AX35" s="237" t="s">
        <v>146</v>
      </c>
      <c r="AY35" s="3"/>
      <c r="AZ35" s="3"/>
      <c r="BA35" s="3"/>
      <c r="BB35" s="3"/>
      <c r="BC35" s="3"/>
      <c r="BD35" s="3"/>
      <c r="BE35" s="3"/>
      <c r="BF35" s="3"/>
      <c r="BG35" s="3"/>
      <c r="BH35" s="3"/>
      <c r="BI35" s="3"/>
      <c r="BJ35" s="3"/>
      <c r="BK35" s="3"/>
      <c r="BL35" s="3"/>
      <c r="BM35" s="3"/>
      <c r="BN35" s="3"/>
      <c r="BO35" s="3"/>
      <c r="BP35" s="3"/>
      <c r="BQ35" s="4"/>
    </row>
    <row r="36">
      <c r="A36" s="162">
        <v>19.0</v>
      </c>
      <c r="B36" s="185"/>
      <c r="C36" s="185"/>
      <c r="D36" s="273"/>
      <c r="E36" s="274"/>
      <c r="F36" s="274"/>
      <c r="G36" s="274"/>
      <c r="H36" s="274"/>
      <c r="I36" s="213"/>
      <c r="J36" s="213"/>
      <c r="K36" s="213"/>
      <c r="L36" s="213"/>
      <c r="M36" s="213"/>
      <c r="N36" s="213"/>
      <c r="O36" s="213"/>
      <c r="P36" s="213"/>
      <c r="Q36" s="213"/>
      <c r="R36" s="213"/>
      <c r="S36" s="213"/>
      <c r="T36" s="213"/>
      <c r="U36" s="213"/>
      <c r="V36" s="213"/>
      <c r="W36" s="213"/>
      <c r="X36" s="166" t="str">
        <f t="shared" si="8"/>
        <v/>
      </c>
      <c r="Y36" s="261" t="str">
        <f t="shared" ref="Y36:Y42" si="11">if(countblank(D36:W36)=20,"",ROUND(AVERAGE(D36:W36),0))</f>
        <v/>
      </c>
      <c r="Z36" s="168"/>
      <c r="AA36" s="168"/>
      <c r="AB36" s="168"/>
      <c r="AC36" s="168"/>
      <c r="AD36" s="168"/>
      <c r="AE36" s="171"/>
      <c r="AX36" s="238" t="s">
        <v>192</v>
      </c>
      <c r="AY36" s="238" t="s">
        <v>193</v>
      </c>
      <c r="AZ36" s="238" t="s">
        <v>194</v>
      </c>
      <c r="BA36" s="238" t="s">
        <v>195</v>
      </c>
      <c r="BB36" s="238" t="s">
        <v>196</v>
      </c>
      <c r="BC36" s="238" t="s">
        <v>236</v>
      </c>
      <c r="BD36" s="238" t="s">
        <v>237</v>
      </c>
      <c r="BE36" s="238" t="s">
        <v>238</v>
      </c>
      <c r="BF36" s="238" t="s">
        <v>239</v>
      </c>
      <c r="BG36" s="238" t="s">
        <v>240</v>
      </c>
      <c r="BH36" s="238" t="s">
        <v>241</v>
      </c>
      <c r="BI36" s="238" t="s">
        <v>242</v>
      </c>
      <c r="BJ36" s="238" t="s">
        <v>243</v>
      </c>
      <c r="BK36" s="238" t="s">
        <v>244</v>
      </c>
      <c r="BL36" s="238" t="s">
        <v>245</v>
      </c>
      <c r="BM36" s="238" t="s">
        <v>246</v>
      </c>
      <c r="BN36" s="238" t="s">
        <v>247</v>
      </c>
      <c r="BO36" s="238" t="s">
        <v>248</v>
      </c>
      <c r="BP36" s="238" t="s">
        <v>249</v>
      </c>
      <c r="BQ36" s="238" t="s">
        <v>250</v>
      </c>
    </row>
    <row r="37">
      <c r="A37" s="162">
        <v>20.0</v>
      </c>
      <c r="B37" s="185"/>
      <c r="C37" s="185"/>
      <c r="D37" s="273"/>
      <c r="E37" s="274"/>
      <c r="F37" s="274"/>
      <c r="G37" s="274"/>
      <c r="H37" s="274"/>
      <c r="I37" s="213"/>
      <c r="J37" s="213"/>
      <c r="K37" s="213"/>
      <c r="L37" s="213"/>
      <c r="M37" s="213"/>
      <c r="N37" s="213"/>
      <c r="O37" s="213"/>
      <c r="P37" s="213"/>
      <c r="Q37" s="213"/>
      <c r="R37" s="213"/>
      <c r="S37" s="213"/>
      <c r="T37" s="213"/>
      <c r="U37" s="213"/>
      <c r="V37" s="213"/>
      <c r="W37" s="213"/>
      <c r="X37" s="166" t="str">
        <f t="shared" si="8"/>
        <v/>
      </c>
      <c r="Y37" s="261" t="str">
        <f t="shared" si="11"/>
        <v/>
      </c>
      <c r="Z37" s="168"/>
      <c r="AA37" s="168"/>
      <c r="AB37" s="168"/>
      <c r="AC37" s="168"/>
      <c r="AD37" s="168"/>
      <c r="AE37" s="171"/>
      <c r="AX37" s="239" t="str">
        <f>IF(AC9="CO 4",(B44*D44+B45*D45+B46*D46+B47*D47)*100/(4*D48),"")</f>
        <v/>
      </c>
      <c r="AY37" s="240" t="str">
        <f>IF(AC15="CO 4",(B44*E44+B45*E45+B46*E46+B47*E47)*100/(4*E48),"")</f>
        <v/>
      </c>
      <c r="AZ37" s="240" t="str">
        <f>IF(AC16="CO 4",(B44*F44+B45*F45+B46*F46+B47*F47)*100/(4*F48),"")</f>
        <v/>
      </c>
      <c r="BA37" s="240" t="str">
        <f>IF(AC17="CO 4",(B44*G44+B45*G45+B46*G46+B47*G47)*100/(4*G48),"")</f>
        <v/>
      </c>
      <c r="BB37" s="240" t="str">
        <f>IF(AC18="CO 4",(B44*H44+B45*H45+B46*H46+B47*H47)*100/(4*H48),"")</f>
        <v/>
      </c>
      <c r="BC37" s="240" t="str">
        <f>IF(AC19="CO 4",(B44*I44+B45*I45+B46*I46+B47*I47)*100/(4*I48),"")</f>
        <v/>
      </c>
      <c r="BD37" s="240" t="str">
        <f>IF(AC20="CO 4",(B44*J44+B45*J45+B46*J46+B47*J47)*100/(4*J48),"")</f>
        <v/>
      </c>
      <c r="BE37" s="240" t="str">
        <f>IF(AC21="CO 4",(B44*K44+B45*K45+B46*K46+B47*K47)*100/(4*K48),"")</f>
        <v/>
      </c>
      <c r="BF37" s="240" t="str">
        <f>IF(AC22="CO 4",(B44*L44+B45*L45+B46*L46+B47*L47)*100/(4*L48),"")</f>
        <v/>
      </c>
      <c r="BG37" s="240" t="str">
        <f>IF(AC23="CO 4",(B44*M44+B45*M45+B46*M46+B47*M47)*100/(4*M48),"")</f>
        <v/>
      </c>
      <c r="BH37" s="240" t="str">
        <f>IF(AC24="CO 4",(B44*N44+B45*N45+B46*N46+B47*N47)*100/(4*N48),"")</f>
        <v/>
      </c>
      <c r="BI37" s="240" t="str">
        <f>IF(AC25="CO 4",($B$44*O44+$B$45*O45+$B$46*O46+$B$47*O47)*100/(4*O48),"")</f>
        <v/>
      </c>
      <c r="BJ37" s="240" t="str">
        <f>IF(AC26="CO 4",($B$44*P44+$B$45*P45+$B$46*P46+$B$47*P47)*100/(4*P48),"")</f>
        <v/>
      </c>
      <c r="BK37" s="240" t="str">
        <f>IF(AC27="CO 4",($B$44*Q44+$B$45*Q45+$B$46*Q46+$B$47*Q47)*100/(4*Q48),"")</f>
        <v/>
      </c>
      <c r="BL37" s="240" t="str">
        <f>IF(AC28="CO 4",($B$44*R44+$B$45*R45+$B$46*R46+$B$47*R47)*100/(4*R48),"")</f>
        <v/>
      </c>
      <c r="BM37" s="240" t="str">
        <f>IF(AC29="CO 4",($B$44*S44+$B$45*S45+$B$46*S46+$B$47*S47)*100/(4*S48),"")</f>
        <v/>
      </c>
      <c r="BN37" s="240" t="str">
        <f>IF(AC30="CO 4",($B$44*T44+$B$45*T45+$B$46*T46+$B$47*T47)*100/(4*T48),"")</f>
        <v/>
      </c>
      <c r="BO37" s="240" t="str">
        <f>IF(AC31="CO 4",($B$44*U44+$B$45*U45+$B$46*U46+$B$47*U47)*100/(4*U48),"")</f>
        <v/>
      </c>
      <c r="BP37" s="240" t="str">
        <f>IF(AC32="CO 4",($B$44*V44+$B$45*V45+$B$46*V46+$B$47*V47)*100/(4*V48),"")</f>
        <v/>
      </c>
      <c r="BQ37" s="240" t="str">
        <f>IF(AC33="CO 4",($B$44*W44+$B$45*W45+$B$46*W46+$B$47*W47)*100/(4*W48),"")</f>
        <v/>
      </c>
    </row>
    <row r="38">
      <c r="A38" s="162">
        <v>21.0</v>
      </c>
      <c r="B38" s="185"/>
      <c r="C38" s="185"/>
      <c r="D38" s="273"/>
      <c r="E38" s="274"/>
      <c r="F38" s="274"/>
      <c r="G38" s="274"/>
      <c r="H38" s="274"/>
      <c r="I38" s="213"/>
      <c r="J38" s="213"/>
      <c r="K38" s="213"/>
      <c r="L38" s="213"/>
      <c r="M38" s="213"/>
      <c r="N38" s="213"/>
      <c r="O38" s="213"/>
      <c r="P38" s="213"/>
      <c r="Q38" s="213"/>
      <c r="R38" s="213"/>
      <c r="S38" s="213"/>
      <c r="T38" s="213"/>
      <c r="U38" s="213"/>
      <c r="V38" s="213"/>
      <c r="W38" s="213"/>
      <c r="X38" s="166" t="str">
        <f t="shared" si="8"/>
        <v/>
      </c>
      <c r="Y38" s="261" t="str">
        <f t="shared" si="11"/>
        <v/>
      </c>
      <c r="Z38" s="168"/>
      <c r="AA38" s="168"/>
      <c r="AB38" s="168"/>
      <c r="AC38" s="168"/>
      <c r="AD38" s="168"/>
      <c r="AE38" s="171"/>
      <c r="AX38" s="240" t="str">
        <f>IF(AE9="CO 4",(B44*D44+B45*D45+B46*D46+B47*D47)*100/(4*D48),"")</f>
        <v/>
      </c>
      <c r="AY38" s="240" t="str">
        <f>IF(AE15="CO 4",(B44*E44+B45*E45+B46*E46+B47*E47)*100/(4*E48),"")</f>
        <v/>
      </c>
      <c r="AZ38" s="240" t="str">
        <f>IF(AE16="CO 4",(B44*F44+B45*F45+B46*F46+B47*F47)*100/(4*F48),"")</f>
        <v/>
      </c>
      <c r="BA38" s="240" t="str">
        <f>IF(AE17="CO 4",(B44*G44+B45*G45+B46*G46+B47*G47)*100/(4*G48),"")</f>
        <v/>
      </c>
      <c r="BB38" s="240" t="str">
        <f>IF(AE18="CO 4",(B44*H44+B45*H45+B46*H46+B47*H47)*100/(4*H48),"")</f>
        <v/>
      </c>
      <c r="BC38" s="240" t="str">
        <f>IF(AE19="CO 4",(B44*I44+B45*I45+B46*I46+B47*I47)*100/(4*I48),"")</f>
        <v/>
      </c>
      <c r="BD38" s="240" t="str">
        <f>IF(AE20="CO 4",(B44*J44+B45*J45+B46*J46+B47*J47)*100/(4*J48),"")</f>
        <v/>
      </c>
      <c r="BE38" s="240" t="str">
        <f>IF(AE21="CO 4",(B44*K44+B45*K45+B46*K46+B47*K47)*100/(4*K48),"")</f>
        <v/>
      </c>
      <c r="BF38" s="240" t="str">
        <f>IF(AE22="CO 4",(B44*L44+B45*L45+B46*L46+B47*L47)*100/(4*L48),"")</f>
        <v/>
      </c>
      <c r="BG38" s="240" t="str">
        <f>IF(AE23="CO 4",(B44*M44+B45*M45+B46*M46+B47*M47)*100/(4*M48),"")</f>
        <v/>
      </c>
      <c r="BH38" s="240" t="str">
        <f>IF(AE24="CO 4",(B44*N44+B45*N45+B46*N46+B47*N47)*100/(4*N48),"")</f>
        <v/>
      </c>
      <c r="BI38" s="240" t="str">
        <f>IF(AE25="CO 4",($B$44*O44+$B$45*O45+$B$46*O46+$B$47*O47)*100/(4*O48),"")</f>
        <v/>
      </c>
      <c r="BJ38" s="240" t="str">
        <f>IF(AE26="CO 4",($B$44*P44+$B$45*P45+$B$46*P46+$B$47*P47)*100/(4*P48),"")</f>
        <v/>
      </c>
      <c r="BK38" s="149" t="str">
        <f>IF(AE27="CO 4",($B$44*Q44+$B$45*Q45+$B$46*Q46+$B$47*Q47)*100/(4*Q48),"")</f>
        <v/>
      </c>
      <c r="BL38" s="149" t="str">
        <f>IF(AE28="CO 4",($B$44*R44+$B$45*R45+$B$46*R46+$B$47*R47)*100/(4*R48),"")</f>
        <v/>
      </c>
      <c r="BM38" s="149" t="str">
        <f>IF(AE29="CO 4",($B$44*S44+$B$45*S45+$B$46*S46+$B$47*S47)*100/(4*S48),"")</f>
        <v/>
      </c>
      <c r="BN38" s="149" t="str">
        <f>IF(AE30="CO 4",($B$44*T44+$B$45*T45+$B$46*T46+$B$47*T47)*100/(4*T48),"")</f>
        <v/>
      </c>
      <c r="BO38" s="149" t="str">
        <f>IF(AE31="CO 4",($B$44*U44+$B$45*U45+$B$46*U46+$B$47*U47)*100/(4*U48),"")</f>
        <v/>
      </c>
      <c r="BP38" s="149" t="str">
        <f>IF(AE32="CO 4",($B$44*V44+$B$45*V45+$B$46*V46+$B$47*V47)*100/(4*V48),"")</f>
        <v/>
      </c>
      <c r="BQ38" s="149" t="str">
        <f>IF(AE33="CO 4",($B$44*W44+$B$45*W45+$B$46*W46+$B$47*W47)*100/(4*W48),"")</f>
        <v/>
      </c>
    </row>
    <row r="39">
      <c r="A39" s="162">
        <v>22.0</v>
      </c>
      <c r="B39" s="185"/>
      <c r="C39" s="185"/>
      <c r="D39" s="273"/>
      <c r="E39" s="274"/>
      <c r="F39" s="274"/>
      <c r="G39" s="274"/>
      <c r="H39" s="274"/>
      <c r="I39" s="213"/>
      <c r="J39" s="213"/>
      <c r="K39" s="213"/>
      <c r="L39" s="213"/>
      <c r="M39" s="213"/>
      <c r="N39" s="213"/>
      <c r="O39" s="213"/>
      <c r="P39" s="213"/>
      <c r="Q39" s="213"/>
      <c r="R39" s="213"/>
      <c r="S39" s="213"/>
      <c r="T39" s="213"/>
      <c r="U39" s="213"/>
      <c r="V39" s="213"/>
      <c r="W39" s="213"/>
      <c r="X39" s="166" t="str">
        <f t="shared" si="8"/>
        <v/>
      </c>
      <c r="Y39" s="261" t="str">
        <f t="shared" si="11"/>
        <v/>
      </c>
      <c r="Z39" s="168"/>
      <c r="AA39" s="168"/>
      <c r="AB39" s="168"/>
      <c r="AC39" s="168"/>
      <c r="AD39" s="168"/>
      <c r="AE39" s="171"/>
      <c r="AX39" s="242" t="str">
        <f>IF(AG9="CO 4",(B44*D44+B45*D45+B46*D46+B47*D47)*100/(4*D48),"")</f>
        <v/>
      </c>
      <c r="AY39" s="242" t="str">
        <f>IF(AG15="CO 4",(B44*E44+B45*E45+B46*E46+B47*E47)*100/(4*E48),"")</f>
        <v/>
      </c>
      <c r="AZ39" s="242" t="str">
        <f>IF(AG16="CO 4",(B44*F44+B45*F45+B46*F46+B47*F47)*100/(4*F48),"")</f>
        <v/>
      </c>
      <c r="BA39" s="242" t="str">
        <f>IF(AG17="CO 4",(B44*G44+B45*G45+B46*G46+B47*G47)*100/(4*G48),"")</f>
        <v/>
      </c>
      <c r="BB39" s="242" t="str">
        <f>IF(AG18="CO 4",(B44*H44+B45*H45+B46*H46+B47*H47)*100/(4*H48),"")</f>
        <v/>
      </c>
      <c r="BC39" s="242" t="str">
        <f>IF(AG19="CO 4",(B44*I44+B45*I45+B46*I46+B47*I47)*100/(4*I48),"")</f>
        <v/>
      </c>
      <c r="BD39" s="242" t="str">
        <f>IF(AG20="CO 4",(B44*J44+B45*J45+B46*J46+B47*J47)*100/(4*J48),"")</f>
        <v/>
      </c>
      <c r="BE39" s="242" t="str">
        <f>IF(AG21="CO 4",(B44*K44+B45*K45+B46*K46+B47*K47)*100/(4*K48),"")</f>
        <v/>
      </c>
      <c r="BF39" s="242" t="str">
        <f>IF(AG22="CO 4",(B44*L44+B45*L45+B46*L46+B47*L47)*100/(4*L48),"")</f>
        <v/>
      </c>
      <c r="BG39" s="242" t="str">
        <f>IF(AG23="CO 4",(B44*M44+B45*M45+B46*M46+B47*M47)*100/(4*M48),"")</f>
        <v/>
      </c>
      <c r="BH39" s="242" t="str">
        <f>IF(AG24="CO 4",(B44*N44+B45*N45+B46*N46+B47*N47)*100/(4*N48),"")</f>
        <v/>
      </c>
      <c r="BI39" s="242" t="str">
        <f>IF(AG25="CO 4",($B$44*O44+$B$45*O45+$B$46*O46+$B$47*O47)*100/(4*O48),"")</f>
        <v/>
      </c>
      <c r="BJ39" s="242" t="str">
        <f>IF(AG26="CO 4",($B$44*P44+$B$45*P45+$B$46*P46+$B$47*P47)*100/(4*P48),"")</f>
        <v/>
      </c>
      <c r="BK39" s="242" t="str">
        <f>IF(AG27="CO 4",($B$44*Q44+$B$45*Q45+$B$46*Q46+$B$47*Q47)*100/(4*Q48),"")</f>
        <v/>
      </c>
      <c r="BL39" s="242" t="str">
        <f>IF(AG28="CO 4",($B$44*R44+$B$45*R45+$B$46*R46+$B$47*R47)*100/(4*R48),"")</f>
        <v/>
      </c>
      <c r="BM39" s="242" t="str">
        <f>IF(AG29="CO 4",($B$44*S44+$B$45*S45+$B$46*S46+$B$47*S47)*100/(4*S48),"")</f>
        <v/>
      </c>
      <c r="BN39" s="242" t="str">
        <f>IF(AG30="CO 4",($B$44*T44+$B$45*T45+$B$46*T46+$B$47*T47)*100/(4*T48),"")</f>
        <v/>
      </c>
      <c r="BO39" s="242" t="str">
        <f>IF(AG31="CO 4",($B$44*U44+$B$45*U45+$B$46*U46+$B$47*U47)*100/(4*U48),"")</f>
        <v/>
      </c>
      <c r="BP39" s="242" t="str">
        <f>IF(AG32="CO 4",($B$44*V44+$B$45*V45+$B$46*V46+$B$47*V47)*100/(4*V48),"")</f>
        <v/>
      </c>
      <c r="BQ39" s="242" t="str">
        <f>IF(AG33="CO 4",($B$44*W44+$B$45*W45+$B$46*W46+$B$47*W47)*100/(4*W48),"")</f>
        <v/>
      </c>
    </row>
    <row r="40">
      <c r="A40" s="162">
        <v>23.0</v>
      </c>
      <c r="B40" s="185"/>
      <c r="C40" s="185"/>
      <c r="D40" s="273"/>
      <c r="E40" s="274"/>
      <c r="F40" s="274"/>
      <c r="G40" s="274"/>
      <c r="H40" s="274"/>
      <c r="I40" s="213"/>
      <c r="J40" s="213"/>
      <c r="K40" s="213"/>
      <c r="L40" s="213"/>
      <c r="M40" s="213"/>
      <c r="N40" s="213"/>
      <c r="O40" s="213"/>
      <c r="P40" s="213"/>
      <c r="Q40" s="213"/>
      <c r="R40" s="213"/>
      <c r="S40" s="213"/>
      <c r="T40" s="213"/>
      <c r="U40" s="213"/>
      <c r="V40" s="213"/>
      <c r="W40" s="213"/>
      <c r="X40" s="166" t="str">
        <f t="shared" si="8"/>
        <v/>
      </c>
      <c r="Y40" s="261" t="str">
        <f t="shared" si="11"/>
        <v/>
      </c>
      <c r="Z40" s="168"/>
      <c r="AA40" s="168"/>
      <c r="AB40" s="168"/>
      <c r="AC40" s="168"/>
      <c r="AD40" s="168"/>
      <c r="AE40" s="171"/>
      <c r="AX40" s="239" t="str">
        <f>IF(AI9="CO 4",(B44*D44+B45*D45+B46*D46+B47*D47)*100/(4*D48),"")</f>
        <v/>
      </c>
      <c r="AY40" s="239" t="str">
        <f>IF(AI15="CO 4",(B44*E44+B45*E45+B46*E46+B47*E47)*100/(4*E48),"")</f>
        <v/>
      </c>
      <c r="AZ40" s="239" t="str">
        <f>IF(AI16="CO 4",(B44*F44+B45*F45+B46*F46+B47*F47)*100/(4*F48),"")</f>
        <v/>
      </c>
      <c r="BA40" s="239" t="str">
        <f>IF(AI17="CO 4",(B44*G44+B45*G45+B46*G46+B47*G47)*100/(4*G48),"")</f>
        <v/>
      </c>
      <c r="BB40" s="239" t="str">
        <f>IF(AI18="CO 4",(B44*H44+B45*H45+B46*H46+B47*H47)*100/(4*H48),"")</f>
        <v/>
      </c>
      <c r="BC40" s="239" t="str">
        <f>IF(AI19="CO 4",(B44*I44+B45*I45+B46*I46+B47*I47)*100/(4*I48),"")</f>
        <v/>
      </c>
      <c r="BD40" s="239" t="str">
        <f>IF(AI20="CO 4",(B44*J44+B45*J45+B46*J46+B47*J47)*100/(4*J48),"")</f>
        <v/>
      </c>
      <c r="BE40" s="239" t="str">
        <f>IF(AI21="CO 4",(B44*K44+B45*K45+B46*K46+B47*K47)*100/(4*K48),"")</f>
        <v/>
      </c>
      <c r="BF40" s="239" t="str">
        <f>IF(AI22="CO 4",(B44*L44+B45*L45+B46*L46+B47*L47)*100/(4*L48),"")</f>
        <v/>
      </c>
      <c r="BG40" s="239" t="str">
        <f>IF(AI23="CO 4",(B44*M44+B45*M45+B46*M46+B47*M47)*100/(4*M48),"")</f>
        <v/>
      </c>
      <c r="BH40" s="239" t="str">
        <f>IF(AI24="CO 4",(B44*N44+B45*N45+B46*N46+B47*N47)*100/(4*N48),"")</f>
        <v/>
      </c>
      <c r="BI40" s="239" t="str">
        <f>IF(AI25="CO 4",($B$44*O44+$B$45*O45+$B$46*O46+$B$47*O47)*100/(4*O48),"")</f>
        <v/>
      </c>
      <c r="BJ40" s="239" t="str">
        <f>IF(AI26="CO 4",($B$44*P44+$B$45*P45+$B$46*P46+$B$47*P47)*100/(4*P48),"")</f>
        <v/>
      </c>
      <c r="BK40" s="239" t="str">
        <f>IF(AI27="CO 4",($B$44*Q44+$B$45*Q45+$B$46*Q46+$B$47*Q47)*100/(4*Q48),"")</f>
        <v/>
      </c>
      <c r="BL40" s="239" t="str">
        <f>IF(AI28="CO 4",($B$44*R44+$B$45*R45+$B$46*R46+$B$47*R47)*100/(4*R48),"")</f>
        <v/>
      </c>
      <c r="BM40" s="239" t="str">
        <f>IF(AI29="CO 4",($B$44*S44+$B$45*S45+$B$46*S46+$B$47*S47)*100/(4*S48),"")</f>
        <v/>
      </c>
      <c r="BN40" s="239" t="str">
        <f>IF(AI30="CO 4",($B$44*T44+$B$45*T45+$B$46*T46+$B$47*T47)*100/(4*T48),"")</f>
        <v/>
      </c>
      <c r="BO40" s="239" t="str">
        <f>IF(AI31="CO 4",($B$44*U44+$B$45*U45+$B$46*U46+$B$47*U47)*100/(4*U48),"")</f>
        <v/>
      </c>
      <c r="BP40" s="239" t="str">
        <f>IF(AI32="CO 4",($B$44*V44+$B$45*V45+$B$46*V46+$B$47*V47)*100/(4*V48),"")</f>
        <v/>
      </c>
      <c r="BQ40" s="239" t="str">
        <f>IF(AI33="CO 4",($B$44*W44+$B$45*W45+$B$46*W46+$B$47*W47)*100/(4*W48),"")</f>
        <v/>
      </c>
    </row>
    <row r="41">
      <c r="A41" s="162">
        <v>24.0</v>
      </c>
      <c r="B41" s="185"/>
      <c r="C41" s="185"/>
      <c r="D41" s="274"/>
      <c r="E41" s="274"/>
      <c r="F41" s="274"/>
      <c r="G41" s="274"/>
      <c r="H41" s="274"/>
      <c r="I41" s="213"/>
      <c r="J41" s="213"/>
      <c r="K41" s="213"/>
      <c r="L41" s="213"/>
      <c r="M41" s="213"/>
      <c r="N41" s="213"/>
      <c r="O41" s="213"/>
      <c r="P41" s="213"/>
      <c r="Q41" s="213"/>
      <c r="R41" s="213"/>
      <c r="S41" s="213"/>
      <c r="T41" s="213"/>
      <c r="U41" s="213"/>
      <c r="V41" s="213"/>
      <c r="W41" s="213"/>
      <c r="X41" s="166" t="str">
        <f t="shared" si="8"/>
        <v/>
      </c>
      <c r="Y41" s="261" t="str">
        <f t="shared" si="11"/>
        <v/>
      </c>
      <c r="Z41" s="168"/>
      <c r="AA41" s="168"/>
      <c r="AB41" s="168"/>
      <c r="AC41" s="168"/>
      <c r="AD41" s="168"/>
      <c r="AE41" s="171"/>
      <c r="AX41" s="244" t="str">
        <f>IF(AK9="CO 4",(B44*D44+B45*D45+B46*D46+B47*D47)*100/(4*D48),"")</f>
        <v/>
      </c>
      <c r="AY41" s="244" t="str">
        <f>IF(AK15="CO 4",(B44*E44+B45*E45+B46*E46+B47*E47)*100/(4*E48),"")</f>
        <v/>
      </c>
      <c r="AZ41" s="258" t="str">
        <f>IF(AK16="CO 4",(B44*F44+B45*F45+B46*F46+B47*F47)*100/(4*F48),"")</f>
        <v/>
      </c>
      <c r="BA41" s="244" t="str">
        <f>IF(AK17="CO 4",(B44*G44+B45*G45+B46*G46+B47*G47)*100/(4*G48),"")</f>
        <v/>
      </c>
      <c r="BB41" s="244" t="str">
        <f>IF(AK18="CO 4",(B44*H44+B45*H45+B46*H46+B47*H47)*100/(4*H48),"")</f>
        <v/>
      </c>
      <c r="BC41" s="244" t="str">
        <f>IF(AK19="CO 4",(B44*I44+B45*I45+B46*I46+B47*I47)*100/(4*I48),"")</f>
        <v/>
      </c>
      <c r="BD41" s="244" t="str">
        <f>IF(AK20="CO 4",(B44*J44+B45*J45+B46*J46+B47*J47)*100/(4*J48),"")</f>
        <v/>
      </c>
      <c r="BE41" s="244" t="str">
        <f>IF(AK21="CO 4",(B44*K44+B45*K45+B46*K46+B47*K47)*100/(4*K48),"")</f>
        <v/>
      </c>
      <c r="BF41" s="244" t="str">
        <f>IF(AK22="CO 4",(B44*L44+B45*L45+B46*L46+B47*L47)*100/(4*L48),"")</f>
        <v/>
      </c>
      <c r="BG41" s="244" t="str">
        <f>IF(AK23="CO 4",(B44*M44+B45*M45+B46*M46+B47*M47)*100/(4*M48),"")</f>
        <v/>
      </c>
      <c r="BH41" s="244" t="str">
        <f>IF(AK24="CO 4",(B44*N44+B45*N45+B46*N46+B47*N47)*100/(4*N48),"")</f>
        <v/>
      </c>
      <c r="BI41" s="244" t="str">
        <f>IF(AK25="CO 4",($B$44*O44+$B$45*O45+$B$46*O46+$B$47*O47)*100/(4*O48),"")</f>
        <v/>
      </c>
      <c r="BJ41" s="244" t="str">
        <f>IF(AK26="CO 4",($B$44*P44+$B$45*P45+$B$46*P46+$B$47*P47)*100/(4*P48),"")</f>
        <v/>
      </c>
      <c r="BK41" s="243" t="str">
        <f>IF(AK27="CO 4",($B$44*Q44+$B$45*Q45+$B$46*Q46+$B$47*Q47)*100/(4*Q48),"")</f>
        <v/>
      </c>
      <c r="BL41" s="244" t="str">
        <f>IF(AK28="CO 4",($B$44*R44+$B$45*R45+$B$46*R46+$B$47*R47)*100/(4*R48),"")</f>
        <v/>
      </c>
      <c r="BM41" s="244" t="str">
        <f>IF(AK29="CO 4",($B$44*S44+$B$45*S45+$B$46*S46+$B$47*S47)*100/(4*S48),"")</f>
        <v/>
      </c>
      <c r="BN41" s="244" t="str">
        <f>IF(AK30="CO 4",($B$44*T44+$B$45*T45+$B$46*T46+$B$47*T47)*100/(4*T48),"")</f>
        <v/>
      </c>
      <c r="BO41" s="244" t="str">
        <f>IF(AK31="CO 4",($B$44*U44+$B$45*U45+$B$46*U46+$B$47*U47)*100/(4*U48),"")</f>
        <v/>
      </c>
      <c r="BP41" s="244" t="str">
        <f>IF(AK32="CO 4",($B$44*V44+$B$45*V45+$B$46*V46+$B$47*V47)*100/(4*V48),"")</f>
        <v/>
      </c>
      <c r="BQ41" s="244" t="str">
        <f>IF(AK33="CO 4",($B$44*W44+$B$45*W45+$B$46*W46+$B$47*W47)*100/(4*W48),"")</f>
        <v/>
      </c>
    </row>
    <row r="42">
      <c r="A42" s="162">
        <v>25.0</v>
      </c>
      <c r="B42" s="185"/>
      <c r="C42" s="185"/>
      <c r="D42" s="274"/>
      <c r="E42" s="274"/>
      <c r="F42" s="275"/>
      <c r="G42" s="274"/>
      <c r="H42" s="274"/>
      <c r="I42" s="213"/>
      <c r="J42" s="213"/>
      <c r="K42" s="213"/>
      <c r="L42" s="213"/>
      <c r="M42" s="213"/>
      <c r="N42" s="213"/>
      <c r="O42" s="213"/>
      <c r="P42" s="213"/>
      <c r="Q42" s="213"/>
      <c r="R42" s="213"/>
      <c r="S42" s="213"/>
      <c r="T42" s="213"/>
      <c r="U42" s="213"/>
      <c r="V42" s="213"/>
      <c r="W42" s="213"/>
      <c r="X42" s="166" t="str">
        <f t="shared" si="8"/>
        <v/>
      </c>
      <c r="Y42" s="261" t="str">
        <f t="shared" si="11"/>
        <v/>
      </c>
      <c r="Z42" s="168"/>
      <c r="AA42" s="168"/>
      <c r="AB42" s="168"/>
      <c r="AC42" s="168"/>
      <c r="AD42" s="168"/>
      <c r="AE42" s="171"/>
      <c r="AX42" s="239" t="str">
        <f>IF(AM9="CO 4",(B44*D44+B45*D45+B46*D46+B47*D47)*100/(4*D48),"")</f>
        <v/>
      </c>
      <c r="AY42" s="239" t="str">
        <f>IF(AM15="CO 4",(B44*E44+B45*E45+B46*E46+B47*E47)*100/(4*E48),"")</f>
        <v/>
      </c>
      <c r="AZ42" s="239" t="str">
        <f>IF(AM16="CO 4",(B44*F44+B45*F45+B46*F46+B47*F47)*100/(4*F48),"")</f>
        <v/>
      </c>
      <c r="BA42" s="238" t="str">
        <f>IF(AM17="CO 4",(B44*G44+B45*G45+B46*G46+B47*G47)*100/(4*G48),"")</f>
        <v/>
      </c>
      <c r="BB42" s="239" t="str">
        <f>IF(AM18="CO 4",(B44*H44+B45*H45+B46*H46+B47*H47)*100/(4*H48),"")</f>
        <v/>
      </c>
      <c r="BC42" s="239" t="str">
        <f>IF(AM19="CO 4",(B44*I44+B45*I45+B46*I46+B47*I47)*100/(4*I48),"")</f>
        <v/>
      </c>
      <c r="BD42" s="239" t="str">
        <f>IF(AM20="CO 4",(B44*J44+B45*J45+B46*J46+B47*J47)*100/(4*J48),"")</f>
        <v/>
      </c>
      <c r="BE42" s="239" t="str">
        <f>IF(AM21="CO 4",(B44*K44+B45*K45+B46*K46+B47*K47)*100/(4*K48),"")</f>
        <v/>
      </c>
      <c r="BF42" s="239" t="str">
        <f>IF(AM22="CO 4",(B44*L44+B45*L45+B46*L46+B47*L47)*100/(4*L48),"")</f>
        <v/>
      </c>
      <c r="BG42" s="239" t="str">
        <f>IF(AM23="CO 4",(B44*M44+B45*M45+B46*M46+B47*M47)*100/(4*M48),"")</f>
        <v/>
      </c>
      <c r="BH42" s="239" t="str">
        <f>IF(AM24="CO 4",(B44*N44+B45*N45+B46*N46+B47*N47)*100/(4*N48),"")</f>
        <v/>
      </c>
      <c r="BI42" s="239" t="str">
        <f>IF(AM25="CO 4",($B$44*O44+$B$45*O45+$B$46*O46+$B$47*O47)*100/(4*O48),"")</f>
        <v/>
      </c>
      <c r="BJ42" s="239" t="str">
        <f>IF(AM26="CO 4",($B$44*P44+$B$45*P45+$B$46*P46+$B$47*P47)*100/(4*P48),"")</f>
        <v/>
      </c>
      <c r="BK42" s="239" t="str">
        <f>IF(AM27="CO 4",($B$44*Q44+$B$45*Q45+$B$46*Q46+$B$47*Q47)*100/(4*Q48),"")</f>
        <v/>
      </c>
      <c r="BL42" s="239" t="str">
        <f>IF(AM28="CO 4",($B$44*R44+$B$45*R45+$B$46*R46+$B$47*R47)*100/(4*R48),"")</f>
        <v/>
      </c>
      <c r="BM42" s="239" t="str">
        <f>IF(AM29="CO 4",($B$44*S44+$B$45*S45+$B$46*S46+$B$47*S47)*100/(4*S48),"")</f>
        <v/>
      </c>
      <c r="BN42" s="239" t="str">
        <f>IF(AM30="CO 4",($B$44*T44+$B$45*T45+$B$46*T46+$B$47*T47)*100/(4*T48),"")</f>
        <v/>
      </c>
      <c r="BO42" s="239" t="str">
        <f>IF(AM31="CO 4",($B$44*U44+$B$45*U45+$B$46*U46+$B$47*U47)*100/(4*U48),"")</f>
        <v/>
      </c>
      <c r="BP42" s="239" t="str">
        <f>IF(AM32="CO 4",($B$44*V44+$B$45*V45+$B$46*V46+$B$47*V47)*100/(4*V48),"")</f>
        <v/>
      </c>
      <c r="BQ42" s="239" t="str">
        <f>IF(AM33="CO 4",($B$44*W44+$B$45*W45+$B$46*W46+$B$47*W47)*100/(4*W48),"")</f>
        <v/>
      </c>
    </row>
    <row r="43">
      <c r="A43" s="98"/>
      <c r="B43" s="98"/>
      <c r="C43" s="98"/>
      <c r="D43" s="276"/>
      <c r="E43" s="276"/>
      <c r="F43" s="276"/>
      <c r="G43" s="276"/>
      <c r="H43" s="276"/>
      <c r="I43" s="277"/>
      <c r="J43" s="277"/>
      <c r="K43" s="277"/>
      <c r="L43" s="277"/>
      <c r="M43" s="277"/>
      <c r="N43" s="277"/>
      <c r="O43" s="277"/>
      <c r="P43" s="277"/>
      <c r="Q43" s="277"/>
      <c r="R43" s="277"/>
      <c r="S43" s="277"/>
      <c r="T43" s="277"/>
      <c r="U43" s="277"/>
      <c r="V43" s="277"/>
      <c r="W43" s="277"/>
      <c r="X43" s="278"/>
      <c r="Z43" s="168"/>
      <c r="AA43" s="168"/>
      <c r="AB43" s="168"/>
      <c r="AC43" s="168"/>
      <c r="AD43" s="168"/>
      <c r="AE43" s="171"/>
      <c r="AX43" s="245" t="str">
        <f t="shared" ref="AX43:BQ43" si="12">IF(COUNTBLANK(AX37:AX42)=6,"",AVERAGE(AX37:AX42))</f>
        <v/>
      </c>
      <c r="AY43" s="245" t="str">
        <f t="shared" si="12"/>
        <v/>
      </c>
      <c r="AZ43" s="245" t="str">
        <f t="shared" si="12"/>
        <v/>
      </c>
      <c r="BA43" s="245" t="str">
        <f t="shared" si="12"/>
        <v/>
      </c>
      <c r="BB43" s="245" t="str">
        <f t="shared" si="12"/>
        <v/>
      </c>
      <c r="BC43" s="245" t="str">
        <f t="shared" si="12"/>
        <v/>
      </c>
      <c r="BD43" s="245" t="str">
        <f t="shared" si="12"/>
        <v/>
      </c>
      <c r="BE43" s="245" t="str">
        <f t="shared" si="12"/>
        <v/>
      </c>
      <c r="BF43" s="245" t="str">
        <f t="shared" si="12"/>
        <v/>
      </c>
      <c r="BG43" s="245" t="str">
        <f t="shared" si="12"/>
        <v/>
      </c>
      <c r="BH43" s="245" t="str">
        <f t="shared" si="12"/>
        <v/>
      </c>
      <c r="BI43" s="245" t="str">
        <f t="shared" si="12"/>
        <v/>
      </c>
      <c r="BJ43" s="245" t="str">
        <f t="shared" si="12"/>
        <v/>
      </c>
      <c r="BK43" s="245" t="str">
        <f t="shared" si="12"/>
        <v/>
      </c>
      <c r="BL43" s="245" t="str">
        <f t="shared" si="12"/>
        <v/>
      </c>
      <c r="BM43" s="245" t="str">
        <f t="shared" si="12"/>
        <v/>
      </c>
      <c r="BN43" s="245" t="str">
        <f t="shared" si="12"/>
        <v/>
      </c>
      <c r="BO43" s="245" t="str">
        <f t="shared" si="12"/>
        <v/>
      </c>
      <c r="BP43" s="245" t="str">
        <f t="shared" si="12"/>
        <v/>
      </c>
      <c r="BQ43" s="245" t="str">
        <f t="shared" si="12"/>
        <v/>
      </c>
    </row>
    <row r="44">
      <c r="A44" s="98"/>
      <c r="B44" s="279">
        <v>4.0</v>
      </c>
      <c r="C44" s="280" t="s">
        <v>257</v>
      </c>
      <c r="D44" s="281" t="str">
        <f t="shared" ref="D44:W44" si="13">if(countblank(D18:D42)=25,"",COUNTIF(D18:D42,"&gt;="&amp;0.85*D15))</f>
        <v/>
      </c>
      <c r="E44" s="281" t="str">
        <f t="shared" si="13"/>
        <v/>
      </c>
      <c r="F44" s="281" t="str">
        <f t="shared" si="13"/>
        <v/>
      </c>
      <c r="G44" s="281" t="str">
        <f t="shared" si="13"/>
        <v/>
      </c>
      <c r="H44" s="281" t="str">
        <f t="shared" si="13"/>
        <v/>
      </c>
      <c r="I44" s="281" t="str">
        <f t="shared" si="13"/>
        <v/>
      </c>
      <c r="J44" s="281" t="str">
        <f t="shared" si="13"/>
        <v/>
      </c>
      <c r="K44" s="281" t="str">
        <f t="shared" si="13"/>
        <v/>
      </c>
      <c r="L44" s="281" t="str">
        <f t="shared" si="13"/>
        <v/>
      </c>
      <c r="M44" s="281" t="str">
        <f t="shared" si="13"/>
        <v/>
      </c>
      <c r="N44" s="281" t="str">
        <f t="shared" si="13"/>
        <v/>
      </c>
      <c r="O44" s="281" t="str">
        <f t="shared" si="13"/>
        <v/>
      </c>
      <c r="P44" s="281" t="str">
        <f t="shared" si="13"/>
        <v/>
      </c>
      <c r="Q44" s="281" t="str">
        <f t="shared" si="13"/>
        <v/>
      </c>
      <c r="R44" s="281" t="str">
        <f t="shared" si="13"/>
        <v/>
      </c>
      <c r="S44" s="281" t="str">
        <f t="shared" si="13"/>
        <v/>
      </c>
      <c r="T44" s="281" t="str">
        <f t="shared" si="13"/>
        <v/>
      </c>
      <c r="U44" s="281" t="str">
        <f t="shared" si="13"/>
        <v/>
      </c>
      <c r="V44" s="281" t="str">
        <f t="shared" si="13"/>
        <v/>
      </c>
      <c r="W44" s="281" t="str">
        <f t="shared" si="13"/>
        <v/>
      </c>
      <c r="X44" s="278"/>
      <c r="Z44" s="168"/>
      <c r="AA44" s="168"/>
      <c r="AB44" s="168"/>
      <c r="AC44" s="168"/>
      <c r="AD44" s="168"/>
      <c r="AE44" s="171"/>
      <c r="AX44" s="272"/>
      <c r="AY44" s="272"/>
      <c r="AZ44" s="272"/>
      <c r="BA44" s="272"/>
      <c r="BB44" s="272"/>
      <c r="BC44" s="272"/>
      <c r="BD44" s="272"/>
      <c r="BE44" s="272"/>
      <c r="BF44" s="272"/>
      <c r="BG44" s="272"/>
      <c r="BH44" s="272"/>
      <c r="BI44" s="272"/>
      <c r="BJ44" s="272"/>
      <c r="BK44" s="272"/>
      <c r="BL44" s="272"/>
      <c r="BM44" s="272"/>
      <c r="BN44" s="272"/>
      <c r="BO44" s="272"/>
      <c r="BP44" s="272"/>
      <c r="BQ44" s="272"/>
    </row>
    <row r="45">
      <c r="A45" s="98"/>
      <c r="B45" s="282">
        <v>3.0</v>
      </c>
      <c r="C45" s="283" t="s">
        <v>258</v>
      </c>
      <c r="D45" s="284" t="str">
        <f t="shared" ref="D45:W45" si="14">if(countblank(D18:D42)=25,"",COUNTIFS(D18:D42,"&lt;="&amp;0.8499*D15,D18:D42,"&gt;="&amp;0.7*D15))</f>
        <v/>
      </c>
      <c r="E45" s="284" t="str">
        <f t="shared" si="14"/>
        <v/>
      </c>
      <c r="F45" s="284" t="str">
        <f t="shared" si="14"/>
        <v/>
      </c>
      <c r="G45" s="284" t="str">
        <f t="shared" si="14"/>
        <v/>
      </c>
      <c r="H45" s="284" t="str">
        <f t="shared" si="14"/>
        <v/>
      </c>
      <c r="I45" s="284" t="str">
        <f t="shared" si="14"/>
        <v/>
      </c>
      <c r="J45" s="284" t="str">
        <f t="shared" si="14"/>
        <v/>
      </c>
      <c r="K45" s="284" t="str">
        <f t="shared" si="14"/>
        <v/>
      </c>
      <c r="L45" s="284" t="str">
        <f t="shared" si="14"/>
        <v/>
      </c>
      <c r="M45" s="284" t="str">
        <f t="shared" si="14"/>
        <v/>
      </c>
      <c r="N45" s="284" t="str">
        <f t="shared" si="14"/>
        <v/>
      </c>
      <c r="O45" s="284" t="str">
        <f t="shared" si="14"/>
        <v/>
      </c>
      <c r="P45" s="284" t="str">
        <f t="shared" si="14"/>
        <v/>
      </c>
      <c r="Q45" s="284" t="str">
        <f t="shared" si="14"/>
        <v/>
      </c>
      <c r="R45" s="284" t="str">
        <f t="shared" si="14"/>
        <v/>
      </c>
      <c r="S45" s="284" t="str">
        <f t="shared" si="14"/>
        <v/>
      </c>
      <c r="T45" s="284" t="str">
        <f t="shared" si="14"/>
        <v/>
      </c>
      <c r="U45" s="284" t="str">
        <f t="shared" si="14"/>
        <v/>
      </c>
      <c r="V45" s="284" t="str">
        <f t="shared" si="14"/>
        <v/>
      </c>
      <c r="W45" s="284" t="str">
        <f t="shared" si="14"/>
        <v/>
      </c>
      <c r="X45" s="278"/>
      <c r="Z45" s="168"/>
      <c r="AA45" s="168"/>
      <c r="AB45" s="168"/>
      <c r="AC45" s="168"/>
      <c r="AD45" s="168"/>
      <c r="AE45" s="171"/>
      <c r="AX45" s="237" t="s">
        <v>147</v>
      </c>
      <c r="AY45" s="3"/>
      <c r="AZ45" s="3"/>
      <c r="BA45" s="3"/>
      <c r="BB45" s="3"/>
      <c r="BC45" s="3"/>
      <c r="BD45" s="3"/>
      <c r="BE45" s="3"/>
      <c r="BF45" s="3"/>
      <c r="BG45" s="3"/>
      <c r="BH45" s="3"/>
      <c r="BI45" s="3"/>
      <c r="BJ45" s="3"/>
      <c r="BK45" s="3"/>
      <c r="BL45" s="3"/>
      <c r="BM45" s="3"/>
      <c r="BN45" s="3"/>
      <c r="BO45" s="3"/>
      <c r="BP45" s="3"/>
      <c r="BQ45" s="4"/>
    </row>
    <row r="46">
      <c r="A46" s="98"/>
      <c r="B46" s="282">
        <v>2.0</v>
      </c>
      <c r="C46" s="283" t="s">
        <v>259</v>
      </c>
      <c r="D46" s="284" t="str">
        <f t="shared" ref="D46:W46" si="15">if(countblank(D18:D42)=25,"",COUNTIFS(D18:D42,"&lt;="&amp;0.69*D15,D18:D42,"&gt;="&amp;0.5*D15))</f>
        <v/>
      </c>
      <c r="E46" s="284" t="str">
        <f t="shared" si="15"/>
        <v/>
      </c>
      <c r="F46" s="284" t="str">
        <f t="shared" si="15"/>
        <v/>
      </c>
      <c r="G46" s="284" t="str">
        <f t="shared" si="15"/>
        <v/>
      </c>
      <c r="H46" s="284" t="str">
        <f t="shared" si="15"/>
        <v/>
      </c>
      <c r="I46" s="284" t="str">
        <f t="shared" si="15"/>
        <v/>
      </c>
      <c r="J46" s="284" t="str">
        <f t="shared" si="15"/>
        <v/>
      </c>
      <c r="K46" s="284" t="str">
        <f t="shared" si="15"/>
        <v/>
      </c>
      <c r="L46" s="284" t="str">
        <f t="shared" si="15"/>
        <v/>
      </c>
      <c r="M46" s="284" t="str">
        <f t="shared" si="15"/>
        <v/>
      </c>
      <c r="N46" s="284" t="str">
        <f t="shared" si="15"/>
        <v/>
      </c>
      <c r="O46" s="284" t="str">
        <f t="shared" si="15"/>
        <v/>
      </c>
      <c r="P46" s="284" t="str">
        <f t="shared" si="15"/>
        <v/>
      </c>
      <c r="Q46" s="284" t="str">
        <f t="shared" si="15"/>
        <v/>
      </c>
      <c r="R46" s="284" t="str">
        <f t="shared" si="15"/>
        <v/>
      </c>
      <c r="S46" s="284" t="str">
        <f t="shared" si="15"/>
        <v/>
      </c>
      <c r="T46" s="284" t="str">
        <f t="shared" si="15"/>
        <v/>
      </c>
      <c r="U46" s="284" t="str">
        <f t="shared" si="15"/>
        <v/>
      </c>
      <c r="V46" s="284" t="str">
        <f t="shared" si="15"/>
        <v/>
      </c>
      <c r="W46" s="284" t="str">
        <f t="shared" si="15"/>
        <v/>
      </c>
      <c r="X46" s="278"/>
      <c r="Z46" s="168"/>
      <c r="AA46" s="168"/>
      <c r="AB46" s="168"/>
      <c r="AC46" s="168"/>
      <c r="AD46" s="168"/>
      <c r="AE46" s="171"/>
      <c r="AX46" s="238" t="s">
        <v>192</v>
      </c>
      <c r="AY46" s="238" t="s">
        <v>193</v>
      </c>
      <c r="AZ46" s="238" t="s">
        <v>194</v>
      </c>
      <c r="BA46" s="238" t="s">
        <v>195</v>
      </c>
      <c r="BB46" s="238" t="s">
        <v>196</v>
      </c>
      <c r="BC46" s="238" t="s">
        <v>236</v>
      </c>
      <c r="BD46" s="238" t="s">
        <v>237</v>
      </c>
      <c r="BE46" s="238" t="s">
        <v>238</v>
      </c>
      <c r="BF46" s="238" t="s">
        <v>239</v>
      </c>
      <c r="BG46" s="238" t="s">
        <v>240</v>
      </c>
      <c r="BH46" s="238" t="s">
        <v>241</v>
      </c>
      <c r="BI46" s="238" t="s">
        <v>242</v>
      </c>
      <c r="BJ46" s="238" t="s">
        <v>243</v>
      </c>
      <c r="BK46" s="238" t="s">
        <v>244</v>
      </c>
      <c r="BL46" s="238" t="s">
        <v>245</v>
      </c>
      <c r="BM46" s="238" t="s">
        <v>246</v>
      </c>
      <c r="BN46" s="238" t="s">
        <v>247</v>
      </c>
      <c r="BO46" s="238" t="s">
        <v>248</v>
      </c>
      <c r="BP46" s="238" t="s">
        <v>249</v>
      </c>
      <c r="BQ46" s="238" t="s">
        <v>250</v>
      </c>
    </row>
    <row r="47">
      <c r="A47" s="98"/>
      <c r="B47" s="282">
        <v>1.0</v>
      </c>
      <c r="C47" s="283" t="s">
        <v>260</v>
      </c>
      <c r="D47" s="284" t="str">
        <f t="shared" ref="D47:W47" si="16">if(countblank(D18:D42)=25,"",COUNTIFS(D18:D42,"&lt;="&amp;0.49*D15,D18:D42,"&gt;="&amp;0.4*D15))</f>
        <v/>
      </c>
      <c r="E47" s="284" t="str">
        <f t="shared" si="16"/>
        <v/>
      </c>
      <c r="F47" s="284" t="str">
        <f t="shared" si="16"/>
        <v/>
      </c>
      <c r="G47" s="284" t="str">
        <f t="shared" si="16"/>
        <v/>
      </c>
      <c r="H47" s="284" t="str">
        <f t="shared" si="16"/>
        <v/>
      </c>
      <c r="I47" s="284" t="str">
        <f t="shared" si="16"/>
        <v/>
      </c>
      <c r="J47" s="284" t="str">
        <f t="shared" si="16"/>
        <v/>
      </c>
      <c r="K47" s="284" t="str">
        <f t="shared" si="16"/>
        <v/>
      </c>
      <c r="L47" s="284" t="str">
        <f t="shared" si="16"/>
        <v/>
      </c>
      <c r="M47" s="284" t="str">
        <f t="shared" si="16"/>
        <v/>
      </c>
      <c r="N47" s="284" t="str">
        <f t="shared" si="16"/>
        <v/>
      </c>
      <c r="O47" s="284" t="str">
        <f t="shared" si="16"/>
        <v/>
      </c>
      <c r="P47" s="284" t="str">
        <f t="shared" si="16"/>
        <v/>
      </c>
      <c r="Q47" s="284" t="str">
        <f t="shared" si="16"/>
        <v/>
      </c>
      <c r="R47" s="284" t="str">
        <f t="shared" si="16"/>
        <v/>
      </c>
      <c r="S47" s="284" t="str">
        <f t="shared" si="16"/>
        <v/>
      </c>
      <c r="T47" s="284" t="str">
        <f t="shared" si="16"/>
        <v/>
      </c>
      <c r="U47" s="284" t="str">
        <f t="shared" si="16"/>
        <v/>
      </c>
      <c r="V47" s="284" t="str">
        <f t="shared" si="16"/>
        <v/>
      </c>
      <c r="W47" s="284" t="str">
        <f t="shared" si="16"/>
        <v/>
      </c>
      <c r="X47" s="278"/>
      <c r="Z47" s="168"/>
      <c r="AA47" s="168"/>
      <c r="AB47" s="168"/>
      <c r="AC47" s="168"/>
      <c r="AD47" s="168"/>
      <c r="AE47" s="171"/>
      <c r="AX47" s="239" t="str">
        <f>IF(AC9="CO 5",(B44*D44+B45*D45+B46*D46+B47*D47)*100/(4*D48),"")</f>
        <v/>
      </c>
      <c r="AY47" s="240" t="str">
        <f>IF(AC15="CO 5",(B44*E44+B45*E45+B46*E46+B47*E47)*100/(4*E48),"")</f>
        <v/>
      </c>
      <c r="AZ47" s="240" t="str">
        <f>IF(AC16="CO 5",(B44*F44+B45*F45+B46*F46+B47*F47)*100/(4*F48),"")</f>
        <v/>
      </c>
      <c r="BA47" s="240" t="str">
        <f>IF(AC17="CO 5",(B44*G44+B45*G45+B46*G46+B47*G47)*100/(4*G48),"")</f>
        <v/>
      </c>
      <c r="BB47" s="240" t="str">
        <f>IF(AC18="CO 5",(B44*H44+B45*H45+B46*H46+B47*H47)*100/(4*H48),"")</f>
        <v/>
      </c>
      <c r="BC47" s="240" t="str">
        <f>IF(AC19="CO 5",(B44*I44+B45*I45+B46*I46+B47*I47)*100/(4*I48),"")</f>
        <v/>
      </c>
      <c r="BD47" s="240" t="str">
        <f>IF(AC20="CO 5",(B44*J44+B45*J45+B46*J46+B47*J47)*100/(4*J48),"")</f>
        <v/>
      </c>
      <c r="BE47" s="240" t="str">
        <f>IF(AC21="CO 5",(B44*K44+B45*K45+B46*K46+B47*K47)*100/(4*K48),"")</f>
        <v/>
      </c>
      <c r="BF47" s="240" t="str">
        <f>IF(AC22="CO 5",(B44*L44+B45*L45+B46*L46+B47*L47)*100/(4*L48),"")</f>
        <v/>
      </c>
      <c r="BG47" s="240" t="str">
        <f>IF(AC23="CO 5",(B44*M44+B45*M45+B46*M46+B47*M47)*100/(4*M48),"")</f>
        <v/>
      </c>
      <c r="BH47" s="240" t="str">
        <f>IF(AC24="CO 5",(B44*N44+B45*N45+B46*N46+B47*N47)*100/(4*N48),"")</f>
        <v/>
      </c>
      <c r="BI47" s="240" t="str">
        <f>IF(AC25="CO 5",($B$44*O44+$B$45*O45+$B$46*O46+$B$47*O47)*100/(4*O48),"")</f>
        <v/>
      </c>
      <c r="BJ47" s="240" t="str">
        <f>IF(AC26="CO 5",($B$44*P44+$B$45*P45+$B$46*P46+$B$47*P47)*100/(4*P48),"")</f>
        <v/>
      </c>
      <c r="BK47" s="240" t="str">
        <f>IF(AC27="CO 5",($B$44*Q44+$B$45*Q45+$B$46*Q46+$B$47*Q47)*100/(4*Q48),"")</f>
        <v/>
      </c>
      <c r="BL47" s="240" t="str">
        <f>IF(AC28="CO 5",($B$44*R44+$B$45*R45+$B$46*R46+$B$47*R47)*100/(4*R48),"")</f>
        <v/>
      </c>
      <c r="BM47" s="240" t="str">
        <f>IF(AC29="CO 5",($B$44*S44+$B$45*S45+$B$46*S46+$B$47*S47)*100/(4*S48),"")</f>
        <v/>
      </c>
      <c r="BN47" s="240" t="str">
        <f>IF(AC30="CO 5",($B$44*T44+$B$45*T45+$B$46*T46+$B$47*T47)*100/(4*T48),"")</f>
        <v/>
      </c>
      <c r="BO47" s="240" t="str">
        <f>IF(AC31="CO 5",($B$44*U44+$B$45*U45+$B$46*U46+$B$47*U47)*100/(4*U48),"")</f>
        <v/>
      </c>
      <c r="BP47" s="240" t="str">
        <f>IF(AC32="CO 5",($B$44*V44+$B$45*V45+$B$46*V46+$B$47*V47)*100/(4*V48),"")</f>
        <v/>
      </c>
      <c r="BQ47" s="240" t="str">
        <f>IF(AC33="CO 5",($B$44*W44+$B$45*W45+$B$46*W46+$B$47*W47)*100/(4*W48),"")</f>
        <v/>
      </c>
    </row>
    <row r="48">
      <c r="A48" s="98"/>
      <c r="B48" s="285"/>
      <c r="C48" s="286" t="s">
        <v>261</v>
      </c>
      <c r="D48" s="287">
        <f t="shared" ref="D48:W48" si="17">SUM(D44:D47)</f>
        <v>0</v>
      </c>
      <c r="E48" s="287">
        <f t="shared" si="17"/>
        <v>0</v>
      </c>
      <c r="F48" s="287">
        <f t="shared" si="17"/>
        <v>0</v>
      </c>
      <c r="G48" s="287">
        <f t="shared" si="17"/>
        <v>0</v>
      </c>
      <c r="H48" s="287">
        <f t="shared" si="17"/>
        <v>0</v>
      </c>
      <c r="I48" s="287">
        <f t="shared" si="17"/>
        <v>0</v>
      </c>
      <c r="J48" s="287">
        <f t="shared" si="17"/>
        <v>0</v>
      </c>
      <c r="K48" s="287">
        <f t="shared" si="17"/>
        <v>0</v>
      </c>
      <c r="L48" s="287">
        <f t="shared" si="17"/>
        <v>0</v>
      </c>
      <c r="M48" s="287">
        <f t="shared" si="17"/>
        <v>0</v>
      </c>
      <c r="N48" s="287">
        <f t="shared" si="17"/>
        <v>0</v>
      </c>
      <c r="O48" s="287">
        <f t="shared" si="17"/>
        <v>0</v>
      </c>
      <c r="P48" s="287">
        <f t="shared" si="17"/>
        <v>0</v>
      </c>
      <c r="Q48" s="287">
        <f t="shared" si="17"/>
        <v>0</v>
      </c>
      <c r="R48" s="287">
        <f t="shared" si="17"/>
        <v>0</v>
      </c>
      <c r="S48" s="287">
        <f t="shared" si="17"/>
        <v>0</v>
      </c>
      <c r="T48" s="287">
        <f t="shared" si="17"/>
        <v>0</v>
      </c>
      <c r="U48" s="287">
        <f t="shared" si="17"/>
        <v>0</v>
      </c>
      <c r="V48" s="287">
        <f t="shared" si="17"/>
        <v>0</v>
      </c>
      <c r="W48" s="287">
        <f t="shared" si="17"/>
        <v>0</v>
      </c>
      <c r="X48" s="278"/>
      <c r="Z48" s="168"/>
      <c r="AA48" s="168"/>
      <c r="AB48" s="168"/>
      <c r="AC48" s="168"/>
      <c r="AD48" s="168"/>
      <c r="AE48" s="171"/>
      <c r="AX48" s="240" t="str">
        <f>IF(AE9="CO 5",(B44*D44+B45*D45+B46*D46+B47*D47)*100/(4*D48),"")</f>
        <v/>
      </c>
      <c r="AY48" s="240" t="str">
        <f>IF(AE15="CO 5",(B44*E44+B45*E45+B46*E46+B47*E47)*100/(4*E48),"")</f>
        <v/>
      </c>
      <c r="AZ48" s="240" t="str">
        <f>IF(AE16="CO 5",(B44*F44+B45*F45+B46*F46+B47*F47)*100/(4*F48),"")</f>
        <v/>
      </c>
      <c r="BA48" s="240" t="str">
        <f>IF(AE17="CO 5",(B44*G44+B45*G45+B46*G46+B47*G47)*100/(4*G48),"")</f>
        <v/>
      </c>
      <c r="BB48" s="240" t="str">
        <f>IF(AE18="CO 5",(B44*H44+B45*H45+B46*H46+B47*H47)*100/(4*H48),"")</f>
        <v/>
      </c>
      <c r="BC48" s="240" t="str">
        <f>IF(AE19="CO 5",(B44*I44+B45*I45+B46*I46+B47*I47)*100/(4*I48),"")</f>
        <v/>
      </c>
      <c r="BD48" s="240" t="str">
        <f>IF(AE20="CO 5",(B44*J44+B45*J45+B46*J46+B47*J47)*100/(4*J48),"")</f>
        <v/>
      </c>
      <c r="BE48" s="240" t="str">
        <f>IF(AE21="CO 5",(B44*K44+B45*K45+B46*K46+B47*K47)*100/(4*K48),"")</f>
        <v/>
      </c>
      <c r="BF48" s="240" t="str">
        <f>IF(AE22="CO 5",(B44*L44+B45*L45+B46*L46+B47*L47)*100/(4*L48),"")</f>
        <v/>
      </c>
      <c r="BG48" s="240" t="str">
        <f>IF(AE23="CO 5",(B44*M44+B45*M45+B46*M46+B47*M47)*100/(4*M48),"")</f>
        <v/>
      </c>
      <c r="BH48" s="240" t="str">
        <f>IF(AE24="CO 5",(B44*N44+B45*N45+B46*N46+B47*N47)*100/(4*N48),"")</f>
        <v/>
      </c>
      <c r="BI48" s="240" t="str">
        <f>IF(AE25="CO 5",($B$44*O44+$B$45*O45+$B$46*O46+$B$47*O47)*100/(4*O48),"")</f>
        <v/>
      </c>
      <c r="BJ48" s="240" t="str">
        <f>IF(AE26="CO 5",($B$44*P44+$B$45*P45+$B$46*P46+$B$47*P47)*100/(4*P48),"")</f>
        <v/>
      </c>
      <c r="BK48" s="149" t="str">
        <f>IF(AE27="CO 5",($B$44*Q44+$B$45*Q45+$B$46*Q46+$B$47*Q47)*100/(4*Q48),"")</f>
        <v/>
      </c>
      <c r="BL48" s="149" t="str">
        <f>IF(AE28="CO 5",($B$44*R44+$B$45*R45+$B$46*R46+$B$47*R47)*100/(4*R48),"")</f>
        <v/>
      </c>
      <c r="BM48" s="149" t="str">
        <f>IF(AE29="CO 5",($B$44*S44+$B$45*S45+$B$46*S46+$B$47*S47)*100/(4*S48),"")</f>
        <v/>
      </c>
      <c r="BN48" s="149" t="str">
        <f>IF(AE30="CO 5",($B$44*T44+$B$45*T45+$B$46*T46+$B$47*T47)*100/(4*T48),"")</f>
        <v/>
      </c>
      <c r="BO48" s="149" t="str">
        <f>IF(AE31="CO 5",($B$44*U44+$B$45*U45+$B$46*U46+$B$47*U47)*100/(4*U48),"")</f>
        <v/>
      </c>
      <c r="BP48" s="149" t="str">
        <f>IF(AE32="CO 5",($B$44*V44+$B$45*V45+$B$46*V46+$B$47*V47)*100/(4*V48),"")</f>
        <v/>
      </c>
      <c r="BQ48" s="149" t="str">
        <f>IF(AE33="CO 5",($B$44*W44+$B$45*W45+$B$46*W46+$B$47*W47)*100/(4*W48),"")</f>
        <v/>
      </c>
    </row>
    <row r="49">
      <c r="A49" s="98"/>
      <c r="B49" s="288"/>
      <c r="C49" s="289"/>
      <c r="D49" s="289"/>
      <c r="E49" s="289"/>
      <c r="F49" s="289"/>
      <c r="G49" s="289"/>
      <c r="H49" s="290"/>
      <c r="I49" s="290"/>
      <c r="J49" s="290"/>
      <c r="K49" s="290"/>
      <c r="L49" s="277"/>
      <c r="M49" s="277"/>
      <c r="N49" s="277"/>
      <c r="O49" s="277"/>
      <c r="P49" s="277"/>
      <c r="Q49" s="277"/>
      <c r="R49" s="277"/>
      <c r="S49" s="277"/>
      <c r="T49" s="277"/>
      <c r="U49" s="277"/>
      <c r="V49" s="277"/>
      <c r="W49" s="277"/>
      <c r="X49" s="291"/>
      <c r="Z49" s="168"/>
      <c r="AA49" s="168"/>
      <c r="AB49" s="168"/>
      <c r="AC49" s="168"/>
      <c r="AD49" s="168"/>
      <c r="AE49" s="171"/>
      <c r="AX49" s="242" t="str">
        <f>IF(AG9="CO 5",(B44*D44+B45*D45+B46*D46+B47*D47)*100/(4*D48),"")</f>
        <v/>
      </c>
      <c r="AY49" s="242" t="str">
        <f>IF(AG15="CO 5",(B44*E44+B45*E45+B46*E46+B47*E47)*100/(4*E48),"")</f>
        <v/>
      </c>
      <c r="AZ49" s="242" t="str">
        <f>IF(AG16="CO 5",(B44*F44+B45*F45+B46*F46+B47*F47)*100/(4*F48),"")</f>
        <v/>
      </c>
      <c r="BA49" s="242" t="str">
        <f>IF(AG17="CO 5",(B44*G44+B45*G45+B46*G46+B47*G47)*100/(4*G48),"")</f>
        <v/>
      </c>
      <c r="BB49" s="268" t="str">
        <f>IF(AG18="CO 5",(B44*H44+B45*H45+B46*H46+B47*H47)*100/(4*H48),"")</f>
        <v/>
      </c>
      <c r="BC49" s="242" t="str">
        <f>IF(AG19="CO 5",(B44*I44+B45*I45+B46*I46+B47*I47)*100/(4*I48),"")</f>
        <v/>
      </c>
      <c r="BD49" s="242" t="str">
        <f>IF(AG20="CO 5",(B44*J44+B45*J45+B46*J46+B47*J47)*100/(4*J48),"")</f>
        <v/>
      </c>
      <c r="BE49" s="242" t="str">
        <f>IF(AG21="CO 5",(B44*K44+B45*K45+B46*K46+B47*K47)*100/(4*K48),"")</f>
        <v/>
      </c>
      <c r="BF49" s="242" t="str">
        <f>IF(AG22="CO 5",(B44*L44+B45*L45+B46*L46+B47*L47)*100/(4*L48),"")</f>
        <v/>
      </c>
      <c r="BG49" s="242" t="str">
        <f>IF(AG23="CO 5",(B44*M44+B45*M45+B46*M46+B47*M47)*100/(4*M48),"")</f>
        <v/>
      </c>
      <c r="BH49" s="242" t="str">
        <f>IF(AG24="CO 5",(B44*N44+B45*N45+B46*N46+B47*N47)*100/(4*N48),"")</f>
        <v/>
      </c>
      <c r="BI49" s="242" t="str">
        <f>IF(AG25="CO 5",($B$44*O44+$B$45*O45+$B$46*O46+$B$47*O47)*100/(4*O48),"")</f>
        <v/>
      </c>
      <c r="BJ49" s="242" t="str">
        <f>IF(AG26="CO 5",($B$44*P44+$B$45*P45+$B$46*P46+$B$47*P47)*100/(4*P48),"")</f>
        <v/>
      </c>
      <c r="BK49" s="242" t="str">
        <f>IF(AG27="CO 5",($B$44*Q44+$B$45*Q45+$B$46*Q46+$B$47*Q47)*100/(4*Q48),"")</f>
        <v/>
      </c>
      <c r="BL49" s="242" t="str">
        <f>IF(AG28="CO 5",($B$44*R44+$B$45*R45+$B$46*R46+$B$47*R47)*100/(4*R48),"")</f>
        <v/>
      </c>
      <c r="BM49" s="242" t="str">
        <f>IF(AG29="CO 5",($B$44*S44+$B$45*S45+$B$46*S46+$B$47*S47)*100/(4*S48),"")</f>
        <v/>
      </c>
      <c r="BN49" s="242" t="str">
        <f>IF(AG30="CO 5",($B$44*T44+$B$45*T45+$B$46*T46+$B$47*T47)*100/(4*T48),"")</f>
        <v/>
      </c>
      <c r="BO49" s="242" t="str">
        <f>IF(AG31="CO 5",($B$44*U44+$B$45*U45+$B$46*U46+$B$47*U47)*100/(4*U48),"")</f>
        <v/>
      </c>
      <c r="BP49" s="242" t="str">
        <f>IF(AG32="CO 5",($B$44*V44+$B$45*V45+$B$46*V46+$B$47*V47)*100/(4*V48),"")</f>
        <v/>
      </c>
      <c r="BQ49" s="242" t="str">
        <f>IF(AG33="CO 5",($B$44*W44+$B$45*W45+$B$46*W46+$B$47*W47)*100/(4*W48),"")</f>
        <v/>
      </c>
    </row>
    <row r="50">
      <c r="A50" s="98"/>
      <c r="B50" s="288"/>
      <c r="C50" s="289"/>
      <c r="D50" s="289"/>
      <c r="E50" s="289"/>
      <c r="F50" s="289"/>
      <c r="G50" s="289"/>
      <c r="H50" s="290"/>
      <c r="I50" s="290"/>
      <c r="J50" s="290"/>
      <c r="K50" s="290"/>
      <c r="L50" s="277"/>
      <c r="M50" s="277"/>
      <c r="N50" s="277"/>
      <c r="O50" s="277"/>
      <c r="P50" s="277"/>
      <c r="Q50" s="277"/>
      <c r="R50" s="277"/>
      <c r="S50" s="277"/>
      <c r="T50" s="277"/>
      <c r="U50" s="277"/>
      <c r="V50" s="277"/>
      <c r="W50" s="277"/>
      <c r="X50" s="291"/>
      <c r="Z50" s="168"/>
      <c r="AA50" s="168"/>
      <c r="AB50" s="168"/>
      <c r="AC50" s="168"/>
      <c r="AD50" s="168"/>
      <c r="AE50" s="171"/>
      <c r="AX50" s="239" t="str">
        <f>IF(AI9="CO 5",(B44*D44+B45*D45+B46*D46+B47*D47)*100/(4*D48),"")</f>
        <v/>
      </c>
      <c r="AY50" s="239" t="str">
        <f>IF(AI15="CO 5",(B44*E44+B45*E45+B46*E46+B47*E47)*100/(4*E48),"")</f>
        <v/>
      </c>
      <c r="AZ50" s="239" t="str">
        <f>IF(AI16="CO 5",(B44*F44+B45*F45+B46*F46+B47*F47)*100/(4*F48),"")</f>
        <v/>
      </c>
      <c r="BA50" s="239" t="str">
        <f>IF(AI17="CO 5",(B44*G44+B45*G45+B46*G46+B47*G47)*100/(4*G48),"")</f>
        <v/>
      </c>
      <c r="BB50" s="239" t="str">
        <f>IF(AI18="CO 5",(B44*H44+B45*H45+B46*H46+B47*H47)*100/(4*H48),"")</f>
        <v/>
      </c>
      <c r="BC50" s="239" t="str">
        <f>IF(AI19="CO 5",(B44*I44+B45*I45+B46*I46+B47*I47)*100/(4*I48),"")</f>
        <v/>
      </c>
      <c r="BD50" s="239" t="str">
        <f>IF(AI20="CO 5",(B44*J44+B45*J45+B46*J46+B47*J47)*100/(4*J48),"")</f>
        <v/>
      </c>
      <c r="BE50" s="239" t="str">
        <f>IF(AI21="CO 5",(B44*K44+B45*K45+B46*K46+B47*K47)*100/(4*K48),"")</f>
        <v/>
      </c>
      <c r="BF50" s="239" t="str">
        <f>IF(AI22="CO 5",(B44*L44+B45*L45+B46*L46+B47*L47)*100/(4*L48),"")</f>
        <v/>
      </c>
      <c r="BG50" s="239" t="str">
        <f>IF(AI23="CO 5",(B44*M44+B45*M45+B46*M46+B47*M47)*100/(4*M48),"")</f>
        <v/>
      </c>
      <c r="BH50" s="239" t="str">
        <f>IF(AI24="CO 5",(B44*N44+B45*N45+B46*N46+B47*N47)*100/(4*N48),"")</f>
        <v/>
      </c>
      <c r="BI50" s="239" t="str">
        <f>IF(AI25="CO 5",($B$44*O44+$B$45*O45+$B$46*O46+$B$47*O47)*100/(4*O48),"")</f>
        <v/>
      </c>
      <c r="BJ50" s="239" t="str">
        <f>IF(AI26="CO 5",($B$44*P44+$B$45*P45+$B$46*P46+$B$47*P47)*100/(4*P48),"")</f>
        <v/>
      </c>
      <c r="BK50" s="239" t="str">
        <f>IF(AI27="CO 5",($B$44*Q44+$B$45*Q45+$B$46*Q46+$B$47*Q47)*100/(4*Q48),"")</f>
        <v/>
      </c>
      <c r="BL50" s="239" t="str">
        <f>IF(AI28="CO 5",($B$44*R44+$B$45*R45+$B$46*R46+$B$47*R47)*100/(4*R48),"")</f>
        <v/>
      </c>
      <c r="BM50" s="239" t="str">
        <f>IF(AI29="CO 5",($B$44*S44+$B$45*S45+$B$46*S46+$B$47*S47)*100/(4*S48),"")</f>
        <v/>
      </c>
      <c r="BN50" s="239" t="str">
        <f>IF(AI30="CO 5",($B$44*T44+$B$45*T45+$B$46*T46+$B$47*T47)*100/(4*T48),"")</f>
        <v/>
      </c>
      <c r="BO50" s="239" t="str">
        <f>IF(AI31="CO 5",($B$44*U44+$B$45*U45+$B$46*U46+$B$47*U47)*100/(4*U48),"")</f>
        <v/>
      </c>
      <c r="BP50" s="239" t="str">
        <f>IF(AI32="CO 5",($B$44*V44+$B$45*V45+$B$46*V46+$B$47*V47)*100/(4*V48),"")</f>
        <v/>
      </c>
      <c r="BQ50" s="239" t="str">
        <f>IF(AI33="CO 5",($B$44*W44+$B$45*W45+$B$46*W46+$B$47*W47)*100/(4*W48),"")</f>
        <v/>
      </c>
    </row>
    <row r="51">
      <c r="A51" s="98"/>
      <c r="B51" s="98"/>
      <c r="C51" s="192" t="s">
        <v>205</v>
      </c>
      <c r="D51" s="193" t="str">
        <f t="shared" ref="D51:D56" si="18">AW7</f>
        <v/>
      </c>
      <c r="E51" s="276"/>
      <c r="F51" s="276"/>
      <c r="G51" s="276"/>
      <c r="H51" s="276"/>
      <c r="I51" s="277"/>
      <c r="J51" s="277"/>
      <c r="K51" s="277"/>
      <c r="L51" s="277"/>
      <c r="M51" s="277"/>
      <c r="N51" s="277"/>
      <c r="O51" s="277"/>
      <c r="P51" s="277"/>
      <c r="Q51" s="277"/>
      <c r="R51" s="277"/>
      <c r="S51" s="277"/>
      <c r="T51" s="277"/>
      <c r="U51" s="277"/>
      <c r="V51" s="277"/>
      <c r="W51" s="277"/>
      <c r="X51" s="291"/>
      <c r="Z51" s="168"/>
      <c r="AA51" s="168"/>
      <c r="AB51" s="168"/>
      <c r="AC51" s="168"/>
      <c r="AD51" s="168"/>
      <c r="AE51" s="171"/>
      <c r="AX51" s="244" t="str">
        <f>IF(AK9="CO 5",(B44*D44+B45*D45+B46*D46+B47*D47)*100/(4*D48),"")</f>
        <v/>
      </c>
      <c r="AY51" s="244" t="str">
        <f>IF(AK15="CO 5",(B44*E44+B45*E45+B46*E46+B47*E47)*100/(4*E48),"")</f>
        <v/>
      </c>
      <c r="AZ51" s="244" t="str">
        <f>IF(AK16="CO 5",(B44*F44+B45*F45+B46*F46+B47*F47)*100/(4*F48),"")</f>
        <v/>
      </c>
      <c r="BA51" s="244" t="str">
        <f>IF(AK17="CO 5",(B44*G44+B45*G45+B46*G46+B47*G47)*100/(4*G48),"")</f>
        <v/>
      </c>
      <c r="BB51" s="244" t="str">
        <f>IF(AK18="CO 5",(B44*H44+B45*H45+B46*H46+B47*H47)*100/(4*H48),"")</f>
        <v/>
      </c>
      <c r="BC51" s="244" t="str">
        <f>IF(AK19="CO 5",(B44*I44+B45*I45+B46*I46+B47*I47)*100/(4*I48),"")</f>
        <v/>
      </c>
      <c r="BD51" s="244" t="str">
        <f>IF(AK20="CO 5",(B44*J44+B45*J45+B46*J46+B47*J47)*100/(4*J48),"")</f>
        <v/>
      </c>
      <c r="BE51" s="244" t="str">
        <f>IF(AK21="CO 5",(B44*K44+B45*K45+B46*K46+B47*K47)*100/(4*K48),"")</f>
        <v/>
      </c>
      <c r="BF51" s="244" t="str">
        <f>IF(AK22="CO 5",(B44*L44+B45*L45+B46*L46+B47*L47)*100/(4*L48),"")</f>
        <v/>
      </c>
      <c r="BG51" s="244" t="str">
        <f>IF(AK23="CO 5",(B44*M44+B45*M145+B46*M46+B47*M47)*100/(4*M48),"")</f>
        <v/>
      </c>
      <c r="BH51" s="244" t="str">
        <f>IF(AK24="CO 5",(B44*N44+B45*N45+B46*N46+B47*N47)*100/(4*N48),"")</f>
        <v/>
      </c>
      <c r="BI51" s="244" t="str">
        <f>IF(AK25="CO 5",($B$44*O44+$B$45*O45+$B$46*O46+$B$47*O47)*100/(4*O48),"")</f>
        <v/>
      </c>
      <c r="BJ51" s="244" t="str">
        <f>IF(AK26="CO 5",($B$44*P44+$B$45*P45+$B$46*P46+$B$47*P47)*100/(4*P48),"")</f>
        <v/>
      </c>
      <c r="BK51" s="244" t="str">
        <f>IF(AK27="CO 5",($B$44*Q44+$B$45*Q45+$B$46*Q46+$B$47*Q47)*100/(4*Q48),"")</f>
        <v/>
      </c>
      <c r="BL51" s="244" t="str">
        <f>IF(AK28="CO 5",($B$44*R44+$B$45*R45+$B$46*R46+$B$47*R47)*100/(4*R48),"")</f>
        <v/>
      </c>
      <c r="BM51" s="244" t="str">
        <f>IF(AK29="CO 5",($B$44*S44+$B$45*S45+$B$46*S46+$B$47*S47)*100/(4*S48),"")</f>
        <v/>
      </c>
      <c r="BN51" s="244" t="str">
        <f>IF(AK30="CO 5",($B$44*T44+$B$45*T45+$B$46*T46+$B$47*T47)*100/(4*T48),"")</f>
        <v/>
      </c>
      <c r="BO51" s="244" t="str">
        <f>IF(AK31="CO 5",($B$44*U44+$B$45*U45+$B$46*U46+$B$47*U47)*100/(4*U48),"")</f>
        <v/>
      </c>
      <c r="BP51" s="244" t="str">
        <f>IF(AK32="CO 5",($B$44*V44+$B$45*V45+$B$46*V46+$B$47*V47)*100/(4*V48),"")</f>
        <v/>
      </c>
      <c r="BQ51" s="244" t="str">
        <f>IF(AK33="CO 5",($B$44*W44+$B$45*W45+$B$46*W46+$B$47*W47)*100/(4*W48),"")</f>
        <v/>
      </c>
    </row>
    <row r="52">
      <c r="A52" s="98"/>
      <c r="B52" s="98"/>
      <c r="C52" s="192" t="s">
        <v>206</v>
      </c>
      <c r="D52" s="193" t="str">
        <f t="shared" si="18"/>
        <v/>
      </c>
      <c r="E52" s="276"/>
      <c r="F52" s="276"/>
      <c r="G52" s="276"/>
      <c r="H52" s="276"/>
      <c r="I52" s="277"/>
      <c r="J52" s="277"/>
      <c r="K52" s="277"/>
      <c r="L52" s="277"/>
      <c r="M52" s="277"/>
      <c r="N52" s="277"/>
      <c r="O52" s="277"/>
      <c r="P52" s="277"/>
      <c r="Q52" s="277"/>
      <c r="R52" s="277"/>
      <c r="S52" s="277"/>
      <c r="T52" s="277"/>
      <c r="U52" s="277"/>
      <c r="V52" s="277"/>
      <c r="W52" s="277"/>
      <c r="X52" s="291"/>
      <c r="Z52" s="168"/>
      <c r="AA52" s="168"/>
      <c r="AB52" s="168"/>
      <c r="AC52" s="168"/>
      <c r="AD52" s="168"/>
      <c r="AE52" s="171"/>
      <c r="AX52" s="239" t="str">
        <f>IF(AM9="CO 5",(B44*D44+B45*D45+B46*D46+B47*D47)*100/(4*D48),"")</f>
        <v/>
      </c>
      <c r="AY52" s="239" t="str">
        <f>IF(AM15="CO 5",(B44*E44+B45*E45+B46*E46+B47*E47)*100/(4*E48),"")</f>
        <v/>
      </c>
      <c r="AZ52" s="239" t="str">
        <f>IF(AM16="CO 5",(B44*F44+B45*F45+B46*F46+B47*F47)*100/(4*F48),"")</f>
        <v/>
      </c>
      <c r="BA52" s="239" t="str">
        <f>IF(AM17="CO 5",(B44*G44+B45*G45+B46*G46+B47*G47)*100/(4*G48),"")</f>
        <v/>
      </c>
      <c r="BB52" s="239" t="str">
        <f>IF(AM18="CO 5",(B44*H44+B45*H45+B46*H46+B47*H47)*100/(4*H48),"")</f>
        <v/>
      </c>
      <c r="BC52" s="239" t="str">
        <f>IF(AM19="CO 5",(B44*I44+B45*I45+B46*I46+B47*I47)*100/(4*I48),"")</f>
        <v/>
      </c>
      <c r="BD52" s="239" t="str">
        <f>IF(AM20="CO 5",(B44*J44+B45*J45+B46*J46+B47*J47)*100/(4*J48),"")</f>
        <v/>
      </c>
      <c r="BE52" s="239" t="str">
        <f>IF(AM21="CO 5",(B44*K44+B45*K45+B46*K46+B47*K47)*100/(4*K48),"")</f>
        <v/>
      </c>
      <c r="BF52" s="239" t="str">
        <f>IF(AM22="CO 5",(B44*L44+B45*L45+B46*L46+B47*L47)*100/(4*L48),"")</f>
        <v/>
      </c>
      <c r="BG52" s="239" t="str">
        <f>IF(AM23="CO 5",(B44*M44+B45*M45+B46*M46+B47*M47)*100/(4*M48),"")</f>
        <v/>
      </c>
      <c r="BH52" s="239" t="str">
        <f>IF(AM24="CO 5",(B44*N44+B45*N45+B46*N46+B47*N47)*100/(4*N48),"")</f>
        <v/>
      </c>
      <c r="BI52" s="239" t="str">
        <f>IF(AM25="CO 5",($B$44*O44+$B$45*O45+$B$46*O46+$B$47*O47)*100/(4*O48),"")</f>
        <v/>
      </c>
      <c r="BJ52" s="239" t="str">
        <f>IF(AM26="CO 5",($B$44*P44+$B$45*P45+$B$46*P46+$B$47*P47)*100/(4*P48),"")</f>
        <v/>
      </c>
      <c r="BK52" s="239" t="str">
        <f>IF(AM27="CO 5",($B$44*Q44+$B$45*Q45+$B$46*Q46+$B$47*Q47)*100/(4*Q48),"")</f>
        <v/>
      </c>
      <c r="BL52" s="239" t="str">
        <f>IF(AM28="CO 5",($B$44*R44+$B$45*R45+$B$46*R46+$B$47*R47)*100/(4*R48),"")</f>
        <v/>
      </c>
      <c r="BM52" s="239" t="str">
        <f>IF(AM29="CO 5",($B$44*S44+$B$45*S45+$B$46*S46+$B$47*S47)*100/(4*S48),"")</f>
        <v/>
      </c>
      <c r="BN52" s="239" t="str">
        <f>IF(AM30="CO 5",($B$44*T44+$B$45*T45+$B$46*T46+$B$47*T47)*100/(4*T48),"")</f>
        <v/>
      </c>
      <c r="BO52" s="239" t="str">
        <f>IF(AM31="CO 5",($B$44*U44+$B$45*U45+$B$46*U46+$B$47*U47)*100/(4*U48),"")</f>
        <v/>
      </c>
      <c r="BP52" s="239" t="str">
        <f>IF(AM32="CO 5",($B$44*V44+$B$45*V45+$B$46*V46+$B$47*V47)*100/(4*V48),"")</f>
        <v/>
      </c>
      <c r="BQ52" s="239" t="str">
        <f>IF(AM33="CO 5",($B$44*W44+$B$45*W45+$B$46*W46+$B$47*W47)*100/(4*W48),"")</f>
        <v/>
      </c>
    </row>
    <row r="53">
      <c r="A53" s="98"/>
      <c r="B53" s="98"/>
      <c r="C53" s="192" t="s">
        <v>207</v>
      </c>
      <c r="D53" s="193" t="str">
        <f t="shared" si="18"/>
        <v/>
      </c>
      <c r="E53" s="276"/>
      <c r="F53" s="276"/>
      <c r="G53" s="276"/>
      <c r="H53" s="276"/>
      <c r="I53" s="277"/>
      <c r="J53" s="277"/>
      <c r="K53" s="277"/>
      <c r="L53" s="277"/>
      <c r="M53" s="277"/>
      <c r="N53" s="277"/>
      <c r="O53" s="277"/>
      <c r="P53" s="277"/>
      <c r="Q53" s="277"/>
      <c r="R53" s="277"/>
      <c r="S53" s="277"/>
      <c r="T53" s="277"/>
      <c r="U53" s="277"/>
      <c r="V53" s="277"/>
      <c r="W53" s="277"/>
      <c r="X53" s="292"/>
      <c r="Z53" s="168"/>
      <c r="AA53" s="168"/>
      <c r="AB53" s="168"/>
      <c r="AC53" s="168"/>
      <c r="AD53" s="168"/>
      <c r="AE53" s="171"/>
      <c r="AX53" s="245" t="str">
        <f t="shared" ref="AX53:BQ53" si="19">IF(COUNTBLANK(AX47:AX52)=6,"",AVERAGE(AX47:AX52))</f>
        <v/>
      </c>
      <c r="AY53" s="245" t="str">
        <f t="shared" si="19"/>
        <v/>
      </c>
      <c r="AZ53" s="245" t="str">
        <f t="shared" si="19"/>
        <v/>
      </c>
      <c r="BA53" s="245" t="str">
        <f t="shared" si="19"/>
        <v/>
      </c>
      <c r="BB53" s="245" t="str">
        <f t="shared" si="19"/>
        <v/>
      </c>
      <c r="BC53" s="245" t="str">
        <f t="shared" si="19"/>
        <v/>
      </c>
      <c r="BD53" s="245" t="str">
        <f t="shared" si="19"/>
        <v/>
      </c>
      <c r="BE53" s="245" t="str">
        <f t="shared" si="19"/>
        <v/>
      </c>
      <c r="BF53" s="245" t="str">
        <f t="shared" si="19"/>
        <v/>
      </c>
      <c r="BG53" s="245" t="str">
        <f t="shared" si="19"/>
        <v/>
      </c>
      <c r="BH53" s="245" t="str">
        <f t="shared" si="19"/>
        <v/>
      </c>
      <c r="BI53" s="245" t="str">
        <f t="shared" si="19"/>
        <v/>
      </c>
      <c r="BJ53" s="245" t="str">
        <f t="shared" si="19"/>
        <v/>
      </c>
      <c r="BK53" s="245" t="str">
        <f t="shared" si="19"/>
        <v/>
      </c>
      <c r="BL53" s="245" t="str">
        <f t="shared" si="19"/>
        <v/>
      </c>
      <c r="BM53" s="245" t="str">
        <f t="shared" si="19"/>
        <v/>
      </c>
      <c r="BN53" s="245" t="str">
        <f t="shared" si="19"/>
        <v/>
      </c>
      <c r="BO53" s="245" t="str">
        <f t="shared" si="19"/>
        <v/>
      </c>
      <c r="BP53" s="245" t="str">
        <f t="shared" si="19"/>
        <v/>
      </c>
      <c r="BQ53" s="245" t="str">
        <f t="shared" si="19"/>
        <v/>
      </c>
    </row>
    <row r="54">
      <c r="A54" s="98"/>
      <c r="B54" s="98"/>
      <c r="C54" s="192" t="s">
        <v>208</v>
      </c>
      <c r="D54" s="193" t="str">
        <f t="shared" si="18"/>
        <v/>
      </c>
      <c r="E54" s="276"/>
      <c r="F54" s="293"/>
      <c r="G54" s="276"/>
      <c r="H54" s="276"/>
      <c r="I54" s="277"/>
      <c r="J54" s="277"/>
      <c r="K54" s="277"/>
      <c r="L54" s="277"/>
      <c r="M54" s="277"/>
      <c r="N54" s="277"/>
      <c r="O54" s="277"/>
      <c r="P54" s="277"/>
      <c r="Q54" s="277"/>
      <c r="R54" s="277"/>
      <c r="S54" s="277"/>
      <c r="T54" s="277"/>
      <c r="U54" s="277"/>
      <c r="V54" s="277"/>
      <c r="W54" s="277"/>
      <c r="X54" s="278"/>
      <c r="Z54" s="168"/>
      <c r="AA54" s="168"/>
      <c r="AB54" s="168"/>
      <c r="AC54" s="168"/>
      <c r="AD54" s="168"/>
      <c r="AE54" s="171"/>
      <c r="AX54" s="183"/>
      <c r="AY54" s="183"/>
      <c r="AZ54" s="183"/>
      <c r="BA54" s="183"/>
      <c r="BB54" s="183"/>
      <c r="BC54" s="183"/>
      <c r="BD54" s="183"/>
      <c r="BE54" s="183"/>
      <c r="BF54" s="183"/>
      <c r="BG54" s="183"/>
      <c r="BH54" s="183"/>
      <c r="BI54" s="183"/>
      <c r="BJ54" s="183"/>
      <c r="BK54" s="183"/>
      <c r="BL54" s="183"/>
      <c r="BM54" s="183"/>
      <c r="BN54" s="183"/>
      <c r="BO54" s="183"/>
      <c r="BP54" s="183"/>
      <c r="BQ54" s="183"/>
    </row>
    <row r="55">
      <c r="A55" s="98"/>
      <c r="B55" s="98"/>
      <c r="C55" s="192" t="s">
        <v>209</v>
      </c>
      <c r="D55" s="193" t="str">
        <f t="shared" si="18"/>
        <v/>
      </c>
      <c r="E55" s="276"/>
      <c r="F55" s="276"/>
      <c r="G55" s="276"/>
      <c r="H55" s="276"/>
      <c r="I55" s="277"/>
      <c r="J55" s="277"/>
      <c r="K55" s="277"/>
      <c r="L55" s="277"/>
      <c r="M55" s="277"/>
      <c r="N55" s="277"/>
      <c r="O55" s="277"/>
      <c r="P55" s="277"/>
      <c r="Q55" s="277"/>
      <c r="R55" s="277"/>
      <c r="S55" s="277"/>
      <c r="T55" s="277"/>
      <c r="U55" s="277"/>
      <c r="V55" s="277"/>
      <c r="W55" s="277"/>
      <c r="X55" s="278"/>
      <c r="Z55" s="168"/>
      <c r="AA55" s="168"/>
      <c r="AB55" s="168"/>
      <c r="AC55" s="168"/>
      <c r="AD55" s="168"/>
      <c r="AE55" s="171"/>
      <c r="AX55" s="237" t="s">
        <v>148</v>
      </c>
      <c r="AY55" s="3"/>
      <c r="AZ55" s="3"/>
      <c r="BA55" s="3"/>
      <c r="BB55" s="3"/>
      <c r="BC55" s="3"/>
      <c r="BD55" s="3"/>
      <c r="BE55" s="3"/>
      <c r="BF55" s="3"/>
      <c r="BG55" s="3"/>
      <c r="BH55" s="3"/>
      <c r="BI55" s="3"/>
      <c r="BJ55" s="3"/>
      <c r="BK55" s="3"/>
      <c r="BL55" s="3"/>
      <c r="BM55" s="3"/>
      <c r="BN55" s="3"/>
      <c r="BO55" s="3"/>
      <c r="BP55" s="3"/>
      <c r="BQ55" s="4"/>
    </row>
    <row r="56">
      <c r="A56" s="98"/>
      <c r="B56" s="98"/>
      <c r="C56" s="192" t="s">
        <v>210</v>
      </c>
      <c r="D56" s="193" t="str">
        <f t="shared" si="18"/>
        <v/>
      </c>
      <c r="E56" s="276"/>
      <c r="F56" s="276"/>
      <c r="G56" s="276"/>
      <c r="H56" s="276"/>
      <c r="I56" s="277"/>
      <c r="J56" s="277"/>
      <c r="K56" s="277"/>
      <c r="L56" s="277"/>
      <c r="M56" s="277"/>
      <c r="N56" s="277"/>
      <c r="O56" s="277"/>
      <c r="P56" s="277"/>
      <c r="Q56" s="277"/>
      <c r="R56" s="277"/>
      <c r="S56" s="277"/>
      <c r="T56" s="277"/>
      <c r="U56" s="277"/>
      <c r="V56" s="277"/>
      <c r="W56" s="277"/>
      <c r="X56" s="278"/>
      <c r="Z56" s="168"/>
      <c r="AA56" s="168"/>
      <c r="AB56" s="168"/>
      <c r="AC56" s="168"/>
      <c r="AD56" s="168"/>
      <c r="AE56" s="171"/>
      <c r="AX56" s="238" t="s">
        <v>192</v>
      </c>
      <c r="AY56" s="238" t="s">
        <v>193</v>
      </c>
      <c r="AZ56" s="238" t="s">
        <v>194</v>
      </c>
      <c r="BA56" s="238" t="s">
        <v>195</v>
      </c>
      <c r="BB56" s="238" t="s">
        <v>196</v>
      </c>
      <c r="BC56" s="238" t="s">
        <v>236</v>
      </c>
      <c r="BD56" s="238" t="s">
        <v>237</v>
      </c>
      <c r="BE56" s="238" t="s">
        <v>238</v>
      </c>
      <c r="BF56" s="238" t="s">
        <v>239</v>
      </c>
      <c r="BG56" s="238" t="s">
        <v>240</v>
      </c>
      <c r="BH56" s="238" t="s">
        <v>241</v>
      </c>
      <c r="BI56" s="238" t="s">
        <v>242</v>
      </c>
      <c r="BJ56" s="238" t="s">
        <v>243</v>
      </c>
      <c r="BK56" s="238" t="s">
        <v>244</v>
      </c>
      <c r="BL56" s="238" t="s">
        <v>245</v>
      </c>
      <c r="BM56" s="238" t="s">
        <v>246</v>
      </c>
      <c r="BN56" s="238" t="s">
        <v>247</v>
      </c>
      <c r="BO56" s="238" t="s">
        <v>248</v>
      </c>
      <c r="BP56" s="238" t="s">
        <v>249</v>
      </c>
      <c r="BQ56" s="238" t="s">
        <v>250</v>
      </c>
    </row>
    <row r="57">
      <c r="A57" s="98"/>
      <c r="X57" s="278"/>
      <c r="Z57" s="168"/>
      <c r="AA57" s="168"/>
      <c r="AB57" s="168"/>
      <c r="AC57" s="168"/>
      <c r="AD57" s="168"/>
      <c r="AE57" s="171"/>
      <c r="AX57" s="239" t="str">
        <f>IF(AC9="CO 6",(B44*D44+B45*D45+B46*D46+B47*D47)*100/(4*D48),"")</f>
        <v/>
      </c>
      <c r="AY57" s="240" t="str">
        <f>IF(AC15="CO 6",(B44*E44+B45*E45+B46*E46+B47*E47)*100/(4*E48),"")</f>
        <v/>
      </c>
      <c r="AZ57" s="240" t="str">
        <f>IF(AC16="CO 6",(B44*F44+B45*F45+B46*F46+B47*F47)*100/(4*F48),"")</f>
        <v/>
      </c>
      <c r="BA57" s="240" t="str">
        <f>IF(AC17="CO 6",(B44*G44+B45*G45+B46*G46+B47*G47)*100/(4*G48),"")</f>
        <v/>
      </c>
      <c r="BB57" s="240" t="str">
        <f>IF(AC18="CO 6",(B44*H44+B45*H45+B46*H46+B47*H47)*100/(4*H48),"")</f>
        <v/>
      </c>
      <c r="BC57" s="240" t="str">
        <f>IF(AC19="CO 6",(B44*I44+B45*I45+B46*I46+B47*I47)*100/(4*I48),"")</f>
        <v/>
      </c>
      <c r="BD57" s="240" t="str">
        <f>IF(AC20="CO 6",(B44*J44+B45*J45+B46*J46+B47*J47)*100/(4*J48),"")</f>
        <v/>
      </c>
      <c r="BE57" s="240" t="str">
        <f>IF(AC21="CO 6",(B44*K44+B45*K45+B46*K46+B47*K47)*100/(4*K48),"")</f>
        <v/>
      </c>
      <c r="BF57" s="240" t="str">
        <f>IF(AC22="CO 6",(B44*L44+B45*L45+B46*L46+B47*L47)*100/(4*L48),"")</f>
        <v/>
      </c>
      <c r="BG57" s="240" t="str">
        <f>IF(AC23="CO 6",(B44*M44+B45*M45+B46*M46+B47*M47)*100/(4*M48),"")</f>
        <v/>
      </c>
      <c r="BH57" s="240" t="str">
        <f>IF(AC24="CO 6",(B44*N44+B45*N45+B46*N46+B47*N47)*100/(4*N48),"")</f>
        <v/>
      </c>
      <c r="BI57" s="240" t="str">
        <f>IF(AC25="CO 6",($B$44*O44+$B$45*O45+$B$46*O46+$B$47*O47)*100/(4*O48),"")</f>
        <v/>
      </c>
      <c r="BJ57" s="240" t="str">
        <f>IF(AC26="CO 6",($B$44*P44+$B$45*P45+$B$46*P46+$B$47*P47)*100/(4*P48),"")</f>
        <v/>
      </c>
      <c r="BK57" s="240" t="str">
        <f>IF(AC27="CO 6",($B$44*Q44+$B$45*Q45+$B$46*Q46+$B$47*Q47)*100/(4*Q48),"")</f>
        <v/>
      </c>
      <c r="BL57" s="240" t="str">
        <f>IF(AC28="CO 6",($B$44*R44+$B$45*R45+$B$46*R46+$B$47*R47)*100/(4*R48),"")</f>
        <v/>
      </c>
      <c r="BM57" s="240" t="str">
        <f>IF(AC29="CO 6",($B$44*S44+$B$45*S45+$B$46*S46+$B$47*S47)*100/(4*S48),"")</f>
        <v/>
      </c>
      <c r="BN57" s="240" t="str">
        <f>IF(AC30="CO 6",($B$44*T44+$B$45*T45+$B$46*T46+$B$47*T47)*100/(4*T48),"")</f>
        <v/>
      </c>
      <c r="BO57" s="240" t="str">
        <f>IF(AC31="CO 6",($B$44*U44+$B$45*U45+$B$46*U46+$B$47*U47)*100/(4*U48),"")</f>
        <v/>
      </c>
      <c r="BP57" s="240" t="str">
        <f>IF(AC32="CO 6",($B$44*V44+$B$45*V45+$B$46*V46+$B$47*V47)*100/(4*V48),"")</f>
        <v/>
      </c>
      <c r="BQ57" s="268" t="str">
        <f>IF(AC33="CO 6",($B$44*W44+$B$45*W45+$B$46*W46+$B$47*W47)*100/(4*W48),"")</f>
        <v/>
      </c>
    </row>
    <row r="58" hidden="1">
      <c r="A58" s="98"/>
      <c r="X58" s="278"/>
      <c r="Z58" s="168"/>
      <c r="AA58" s="168"/>
      <c r="AB58" s="168"/>
      <c r="AC58" s="168"/>
      <c r="AD58" s="168"/>
      <c r="AE58" s="171"/>
      <c r="AX58" s="240" t="str">
        <f>IF(AE9="CO 6",(B44*D44+B45*D45+B46*D46+B47*D47)*100/(4*D48),"")</f>
        <v/>
      </c>
      <c r="AY58" s="240" t="str">
        <f>IF(AE15="CO 6",(B44*E44+B45*E45+B46*E46+B47*E47)*100/(4*E48),"")</f>
        <v/>
      </c>
      <c r="AZ58" s="240" t="str">
        <f>IF(AE16="CO 6",(B44*F44+B45*F45+B46*F46+B47*F47)*100/(4*F48),"")</f>
        <v/>
      </c>
      <c r="BA58" s="240" t="str">
        <f>IF(AE17="CO 6",(B44*G44+B45*G45+B46*G46+B47*G47)*100/(4*G48),"")</f>
        <v/>
      </c>
      <c r="BB58" s="240" t="str">
        <f>IF(AE18="CO 6",(B44*H44+B45*H45+B46*H46+B47*H47)*100/(4*H48),"")</f>
        <v/>
      </c>
      <c r="BC58" s="240" t="str">
        <f>IF(AE19="CO 6",(B44*I44+B45*I45+B46*I46+B47*I47)*100/(4*I48),"")</f>
        <v/>
      </c>
      <c r="BD58" s="240" t="str">
        <f>IF(AE20="CO 6",(B44*J44+B45*J45+B46*J46+B47*J47)*100/(4*J48),"")</f>
        <v/>
      </c>
      <c r="BE58" s="240" t="str">
        <f>IF(AE21="CO 6",(B44*K44+B45*K45+B46*K46+B47*K47)*100/(4*K48),"")</f>
        <v/>
      </c>
      <c r="BF58" s="240" t="str">
        <f>IF(AE22="CO 6",(B44*L44+B45*L45+B46*L46+B47*L47)*100/(4*L48),"")</f>
        <v/>
      </c>
      <c r="BG58" s="240" t="str">
        <f>IF(AE23="CO 6",(B44*M44+B45*M45+B46*M46+B47*M47)*100/(4*M48),"")</f>
        <v/>
      </c>
      <c r="BH58" s="240" t="str">
        <f>IF(AE24="CO 6",(B44*N44+B45*N45+B46*N46+B47*N47)*100/(4*N48),"")</f>
        <v/>
      </c>
      <c r="BI58" s="240" t="str">
        <f>IF(AE25="CO 6",($B$44*O44+$B$45*O45+$B$46*O46+$B$47*O47)*100/(4*O48),"")</f>
        <v/>
      </c>
      <c r="BJ58" s="240" t="str">
        <f>IF(AE26="CO 6",($B$44*P44+$B$45*P45+$B$46*P46+$B$47*P47)*100/(4*P48),"")</f>
        <v/>
      </c>
      <c r="BK58" s="149" t="str">
        <f>IF(AE27="CO 6",($B$44*Q44+$B$45*Q45+$B$46*Q46+$B$47*Q47)*100/(4*Q48),"")</f>
        <v/>
      </c>
      <c r="BL58" s="149" t="str">
        <f>IF(AE28="CO 6",($B$44*R44+$B$45*R45+$B$46*R46+$B$47*R47)*100/(4*R48),"")</f>
        <v/>
      </c>
      <c r="BM58" s="149" t="str">
        <f>IF(AE29="CO 6",($B$44*S44+$B$45*S45+$B$46*S46+$B$47*S47)*100/(4*S48),"")</f>
        <v/>
      </c>
      <c r="BN58" s="149" t="str">
        <f>IF(AE30="CO 6",($B$44*T44+$B$45*T45+$B$46*T46+$B$47*T47)*100/(4*T48),"")</f>
        <v/>
      </c>
      <c r="BO58" s="149" t="str">
        <f>IF(AE31="CO 6",($B$44*U44+$B$45*U45+$B$46*U46+$B$47*U47)*100/(4*U48),"")</f>
        <v/>
      </c>
      <c r="BP58" s="149" t="str">
        <f>IF(AE32="CO 6",($B$44*V44+$B$45*V45+$B$46*V46+$B$47*V47)*100/(4*V48),"")</f>
        <v/>
      </c>
      <c r="BQ58" s="149" t="str">
        <f>IF(AE33="CO 6",($B$44*W44+$B$45*W45+$B$46*W46+$B$47*W47)*100/(4*W48),"")</f>
        <v/>
      </c>
    </row>
    <row r="59" hidden="1">
      <c r="A59" s="98"/>
      <c r="X59" s="278"/>
      <c r="Z59" s="168"/>
      <c r="AA59" s="168"/>
      <c r="AB59" s="168"/>
      <c r="AC59" s="168"/>
      <c r="AD59" s="168"/>
      <c r="AE59" s="171"/>
      <c r="AX59" s="242" t="str">
        <f>IF(AG9="CO 6",(B44*D44+B45*D45+B46*D46+B47*D47)*100/(4*D48),"")</f>
        <v/>
      </c>
      <c r="AY59" s="242" t="str">
        <f>IF(AG15="CO 6",(B44*E44+B45*E45+B46*E46+B47*E47)*100/(4*E48),"")</f>
        <v/>
      </c>
      <c r="AZ59" s="242" t="str">
        <f>IF(AG16="CO 6",(B44*F44+B45*F45+B46*F46+B47*F47)*100/(4*F48),"")</f>
        <v/>
      </c>
      <c r="BA59" s="242" t="str">
        <f>IF(AG17="CO 6",(B44*G44+B45*G45+B46*G46+B47*G47)*100/(4*G48),"")</f>
        <v/>
      </c>
      <c r="BB59" s="242" t="str">
        <f>IF(AG18="CO 6",(B44*H44+B45*H45+B46*H46+B47*H47)*100/(4*H48),"")</f>
        <v/>
      </c>
      <c r="BC59" s="242" t="str">
        <f>IF(AG19="CO 6",(B44*I44+B45*I45+B46*I46+B47*I47)*100/(4*I48),"")</f>
        <v/>
      </c>
      <c r="BD59" s="242" t="str">
        <f>IF(AG20="CO 6",(B44*J44+B45*J45+B46*J46+B47*J47)*100/(4*J48),"")</f>
        <v/>
      </c>
      <c r="BE59" s="242" t="str">
        <f>IF(AG21="CO 6",(B44*K44+B45*K45+B46*K46+B47*K47)*100/(4*K48),"")</f>
        <v/>
      </c>
      <c r="BF59" s="242" t="str">
        <f>IF(AG22="CO 6",(B44*L44+B45*L45+B46*L46+B47*L47)*100/(4*L48),"")</f>
        <v/>
      </c>
      <c r="BG59" s="242" t="str">
        <f>IF(AG23="CO 6",(B44*M44+B45*M45+B46*M46+B47*M47)*100/(4*M48),"")</f>
        <v/>
      </c>
      <c r="BH59" s="242" t="str">
        <f>IF(AG24="CO 6",(B44*N44+B45*N45+B46*N46+B47*N47)*100/(4*N48),"")</f>
        <v/>
      </c>
      <c r="BI59" s="242" t="str">
        <f>IF(AG25="CO 6",($B$44*O44+$B$45*O45+$B$46*O46+$B$47*O47)*100/(4*O48),"")</f>
        <v/>
      </c>
      <c r="BJ59" s="242" t="str">
        <f>IF(AG26="CO 6",($B$44*P44+$B$45*P45+$B$46*P46+$B$47*P47)*100/(4*P48),"")</f>
        <v/>
      </c>
      <c r="BK59" s="242" t="str">
        <f>IF(AG27="CO 6",($B$44*Q44+$B$45*Q45+$B$46*Q46+$B$47*Q47)*100/(4*Q48),"")</f>
        <v/>
      </c>
      <c r="BL59" s="242" t="str">
        <f>IF(AG28="CO 6",($B$44*R44+$B$45*R45+$B$46*R46+$B$47*R47)*100/(4*R48),"")</f>
        <v/>
      </c>
      <c r="BM59" s="242" t="str">
        <f>IF(AG29="CO 6",($B$44*S44+$B$45*S45+$B$46*S46+$B$47*S47)*100/(4*S48),"")</f>
        <v/>
      </c>
      <c r="BN59" s="242" t="str">
        <f>IF(AG30="CO 6",($B$44*T44+$B$45*T45+$B$46*T46+$B$47*T47)*100/(4*T48),"")</f>
        <v/>
      </c>
      <c r="BO59" s="242" t="str">
        <f>IF(AG31="CO 6",($B$44*U44+$B$45*U45+$B$46*U46+$B$47*U47)*100/(4*U48),"")</f>
        <v/>
      </c>
      <c r="BP59" s="242" t="str">
        <f>IF(AG32="CO 6",($B$44*V44+$B$45*V45+$B$46*V46+$B$47*V47)*100/(4*V48),"")</f>
        <v/>
      </c>
      <c r="BQ59" s="242" t="str">
        <f>IF(AG33="CO 6",($B$44*W44+$B$45*W45+$B$46*W46+$B$47*W47)*100/(4*W48),"")</f>
        <v/>
      </c>
    </row>
    <row r="60" hidden="1">
      <c r="A60" s="98"/>
      <c r="X60" s="278"/>
      <c r="Z60" s="168"/>
      <c r="AA60" s="168"/>
      <c r="AB60" s="168"/>
      <c r="AC60" s="168"/>
      <c r="AD60" s="168"/>
      <c r="AE60" s="171"/>
      <c r="AX60" s="239" t="str">
        <f>IF(AI9="CO 6",(B44*D44+B45*D45+B46*D46+B47*D47)*100/(4*D48),"")</f>
        <v/>
      </c>
      <c r="AY60" s="239" t="str">
        <f>IF(AI15="CO 6",(B44*E44+B45*E45+B46*E46+B47*E47)*100/(4*E48),"")</f>
        <v/>
      </c>
      <c r="AZ60" s="239" t="str">
        <f>IF(AI16="CO 6",(B44*F44+B45*F45+B46*F46+B47*F47)*100/(4*F48),"")</f>
        <v/>
      </c>
      <c r="BA60" s="239" t="str">
        <f>IF(AI17="CO 6",(B44*G44+B45*G45+B46*G46+B47*G47)*100/(4*G48),"")</f>
        <v/>
      </c>
      <c r="BB60" s="239" t="str">
        <f>IF(AI18="CO 6",(B44*H44+B45*H45+B46*H46+B47*H47)*100/(4*H48),"")</f>
        <v/>
      </c>
      <c r="BC60" s="239" t="str">
        <f>IF(AI19="CO 6",(B44*I44+B45*I45+B46*I46+B47*I47)*100/(4*I48),"")</f>
        <v/>
      </c>
      <c r="BD60" s="239" t="str">
        <f>IF(AI20="CO 6",(B44*J44+B45*J45+B46*J46+B47*J47)*100/(4*J48),"")</f>
        <v/>
      </c>
      <c r="BE60" s="239" t="str">
        <f>IF(AI21="CO 6",(B44*K44+B45*K45+B46*K46+B47*K47)*100/(4*K48),"")</f>
        <v/>
      </c>
      <c r="BF60" s="239" t="str">
        <f>IF(AI22="CO 6",(B44*L44+B45*L45+B46*L46+B47*L47)*100/(4*L48),"")</f>
        <v/>
      </c>
      <c r="BG60" s="239" t="str">
        <f>IF(AI23="CO 6",(B44*M44+B45*M45+B46*M46+B47*M47)*100/(4*M48),"")</f>
        <v/>
      </c>
      <c r="BH60" s="239" t="str">
        <f>IF(AI24="CO 6",(B44*N44+B45*N45+B46*N46+B47*N47)*100/(4*N48),"")</f>
        <v/>
      </c>
      <c r="BI60" s="239" t="str">
        <f>IF(AI25="CO 6",($B$44*O44+$B$45*O45+$B$46*O46+$B$47*O47)*100/(4*O48),"")</f>
        <v/>
      </c>
      <c r="BJ60" s="239" t="str">
        <f>IF(AI26="CO 6",($B$44*P44+$B$45*P45+$B$46*P46+$B$47*P47)*100/(4*P48),"")</f>
        <v/>
      </c>
      <c r="BK60" s="239" t="str">
        <f>IF(AI27="CO 6",($B$44*Q44+$B$45*Q45+$B$46*Q46+$B$47*Q47)*100/(4*Q48),"")</f>
        <v/>
      </c>
      <c r="BL60" s="239" t="str">
        <f>IF(AI28="CO 6",($B$44*R44+$B$45*R45+$B$46*R46+$B$47*R47)*100/(4*R48),"")</f>
        <v/>
      </c>
      <c r="BM60" s="239" t="str">
        <f>IF(AI29="CO 6",($B$44*S44+$B$45*S45+$B$46*S46+$B$47*S47)*100/(4*S48),"")</f>
        <v/>
      </c>
      <c r="BN60" s="239" t="str">
        <f>IF(AI30="CO 6",($B$44*T44+$B$45*T45+$B$46*T46+$B$47*T47)*100/(4*T48),"")</f>
        <v/>
      </c>
      <c r="BO60" s="239" t="str">
        <f>IF(AI31="CO 6",($B$44*U44+$B$45*U45+$B$46*U46+$B$47*U47)*100/(4*U48),"")</f>
        <v/>
      </c>
      <c r="BP60" s="239" t="str">
        <f>IF(AI32="CO 6",($B$44*V44+$B$45*V45+$B$46*V46+$B$47*V47)*100/(4*V48),"")</f>
        <v/>
      </c>
      <c r="BQ60" s="239" t="str">
        <f>IF(AI33="CO 6",($B$44*W44+$B$45*W45+$B$46*W46+$B$47*W47)*100/(4*W48),"")</f>
        <v/>
      </c>
    </row>
    <row r="61" hidden="1">
      <c r="A61" s="98"/>
      <c r="X61" s="278"/>
      <c r="Z61" s="168"/>
      <c r="AA61" s="168"/>
      <c r="AB61" s="168"/>
      <c r="AC61" s="168"/>
      <c r="AD61" s="168"/>
      <c r="AE61" s="171"/>
      <c r="AX61" s="244" t="str">
        <f>IF(AK9="CO 6",(B44*D44+B45*D45+B46*D46+B47*D47)*100/(4*D48),"")</f>
        <v/>
      </c>
      <c r="AY61" s="244" t="str">
        <f>IF(AK15="CO 6",(B44*E44+B45*E45+B46*E46+B47*E47)*100/(4*E48),"")</f>
        <v/>
      </c>
      <c r="AZ61" s="244" t="str">
        <f>IF(AK16="CO 6",(B44*F44+B45*F45+B46*F46+B47*F47)*100/(4*F48),"")</f>
        <v/>
      </c>
      <c r="BA61" s="244" t="str">
        <f>IF(AK17="CO 6",(B44*G44+B45*G45+B46*G46+B47*G47)*100/(4*G48),"")</f>
        <v/>
      </c>
      <c r="BB61" s="244" t="str">
        <f>IF(AK18="CO 6",(B44*H44+B45*H45+B46*H46+B47*H47)*100/(4*H48),"")</f>
        <v/>
      </c>
      <c r="BC61" s="244" t="str">
        <f>IF(AK19="CO 6",(B44*I44+B45*I45+B46*I46+B47*I47)*100/(4*I48),"")</f>
        <v/>
      </c>
      <c r="BD61" s="244" t="str">
        <f>IF(AK20="CO 6",(B44*J44+B45*J45+B46*J46+B47*J47)*100/(4*J48),"")</f>
        <v/>
      </c>
      <c r="BE61" s="244" t="str">
        <f>IF(AK21="CO 6",(B44*K44+B45*K45+B46*K46+B47*K47)*100/(4*K48),"")</f>
        <v/>
      </c>
      <c r="BF61" s="244" t="str">
        <f>IF(AK22="CO 6",(B44*L44+B45*L45+B46*L46+B47*L47)*100/(4*L48),"")</f>
        <v/>
      </c>
      <c r="BG61" s="244" t="str">
        <f>IF(AK23="CO 6",(B44*M44+B45*M145+B46*M46+B47*M47)*100/(4*M48),"")</f>
        <v/>
      </c>
      <c r="BH61" s="244" t="str">
        <f>IF(AK24="CO 6",(B44*N44+B45*N45+B46*N46+B47*N47)*100/(4*N48),"")</f>
        <v/>
      </c>
      <c r="BI61" s="244" t="str">
        <f>IF(AK25="CO 6",($B$44*O44+$B$45*O45+$B$46*O46+$B$47*O47)*100/(4*O48),"")</f>
        <v/>
      </c>
      <c r="BJ61" s="244" t="str">
        <f>IF(AK26="CO 6",($B$44*P44+$B$45*P45+$B$46*P46+$B$47*P47)*100/(4*P48),"")</f>
        <v/>
      </c>
      <c r="BK61" s="244" t="str">
        <f>IF(AK27="CO 6",($B$44*Q44+$B$45*Q45+$B$46*Q46+$B$47*Q47)*100/(4*Q48),"")</f>
        <v/>
      </c>
      <c r="BL61" s="244" t="str">
        <f>IF(AK28="CO 6",($B$44*R44+$B$45*R45+$B$46*R46+$B$47*R47)*100/(4*R48),"")</f>
        <v/>
      </c>
      <c r="BM61" s="244" t="str">
        <f>IF(AK29="CO 6",($B$44*S44+$B$45*S45+$B$46*S46+$B$47*S47)*100/(4*S48),"")</f>
        <v/>
      </c>
      <c r="BN61" s="244" t="str">
        <f>IF(AK30="CO 6",($B$44*T44+$B$45*T45+$B$46*T46+$B$47*T47)*100/(4*T48),"")</f>
        <v/>
      </c>
      <c r="BO61" s="244" t="str">
        <f>IF(AK31="CO 6",($B$44*U44+$B$45*U45+$B$46*U46+$B$47*U47)*100/(4*U48),"")</f>
        <v/>
      </c>
      <c r="BP61" s="244" t="str">
        <f>IF(AK32="CO 6",($B$44*V44+$B$45*V45+$B$46*V46+$B$47*V47)*100/(4*V48),"")</f>
        <v/>
      </c>
      <c r="BQ61" s="244" t="str">
        <f>IF(AK33="CO 6",($B$44*W44+$B$45*W45+$B$46*W46+$B$47*W47)*100/(4*W48),"")</f>
        <v/>
      </c>
    </row>
    <row r="62" hidden="1">
      <c r="A62" s="98"/>
      <c r="X62" s="278"/>
      <c r="Z62" s="168"/>
      <c r="AA62" s="168"/>
      <c r="AB62" s="168"/>
      <c r="AC62" s="168"/>
      <c r="AD62" s="168"/>
      <c r="AE62" s="171"/>
      <c r="AX62" s="239" t="str">
        <f>IF(AM9="CO 6",(B44*D44+B45*D45+B46*D46+B47*D47)*100/(4*D48),"")</f>
        <v/>
      </c>
      <c r="AY62" s="239" t="str">
        <f>IF(AM15="CO 6",(B44*E44+B45*E45+B46*E46+B47*E47)*100/(4*E48),"")</f>
        <v/>
      </c>
      <c r="AZ62" s="239" t="str">
        <f>IF(AM16="CO 6",(B44*F44+B45*F45+B46*F46+B47*F47)*100/(4*F48),"")</f>
        <v/>
      </c>
      <c r="BA62" s="239" t="str">
        <f>IF(AM17="CO 6",(B44*G44+B45*G45+B46*G46+B47*G47)*100/(4*G48),"")</f>
        <v/>
      </c>
      <c r="BB62" s="239" t="str">
        <f>IF(AM18="CO 6",(B44*H44+B45*H45+B46*H46+B47*H47)*100/(4*H48),"")</f>
        <v/>
      </c>
      <c r="BC62" s="268" t="str">
        <f>IF(AM19="CO 6",(B44*I44+B45*I45+B46*I46+B47*I47)*100/(4*I48),"")</f>
        <v/>
      </c>
      <c r="BD62" s="239" t="str">
        <f>IF(AM20="CO 6",(B44*J44+B45*J45+B46*J46+B47*J47)*100/(4*J48),"")</f>
        <v/>
      </c>
      <c r="BE62" s="239" t="str">
        <f>IF(AM21="CO 6",(B44*K44+B45*K45+B46*K46+B47*K47)*100/(4*K48),"")</f>
        <v/>
      </c>
      <c r="BF62" s="239" t="str">
        <f>IF(AM22="CO 6",(B44*L44+B45*L45+B46*L46+B47*L47)*100/(4*L48),"")</f>
        <v/>
      </c>
      <c r="BG62" s="239" t="str">
        <f>IF(AM23="CO 6",(B44*M44+B45*M45+B46*M46+B47*M47)*100/(4*M48),"")</f>
        <v/>
      </c>
      <c r="BH62" s="239" t="str">
        <f>IF(AM24="CO 6",(B44*N44+B45*N45+B46*N46+B47*N47)*100/(4*N48),"")</f>
        <v/>
      </c>
      <c r="BI62" s="239" t="str">
        <f>IF(AM25="CO 6",($B$44*O44+$B$45*O45+$B$46*O46+$B$47*O47)*100/(4*O48),"")</f>
        <v/>
      </c>
      <c r="BJ62" s="239" t="str">
        <f>IF(AM26="CO 6",($B$44*P44+$B$45*P45+$B$46*P46+$B$47*P47)*100/(4*P48),"")</f>
        <v/>
      </c>
      <c r="BK62" s="239" t="str">
        <f>IF(AM27="CO 6",($B$44*Q44+$B$45*Q45+$B$46*Q46+$B$47*Q47)*100/(4*Q48),"")</f>
        <v/>
      </c>
      <c r="BL62" s="239" t="str">
        <f>IF(AM28="CO 6",($B$44*R44+$B$45*R45+$B$46*R46+$B$47*R47)*100/(4*R48),"")</f>
        <v/>
      </c>
      <c r="BM62" s="239" t="str">
        <f>IF(AM29="CO 6",($B$44*S44+$B$45*S45+$B$46*S46+$B$47*S47)*100/(4*S48),"")</f>
        <v/>
      </c>
      <c r="BN62" s="239" t="str">
        <f>IF(AM30="CO 6",($B$44*T44+$B$45*T45+$B$46*T46+$B$47*T47)*100/(4*T48),"")</f>
        <v/>
      </c>
      <c r="BO62" s="239" t="str">
        <f>IF(AM31="CO 6",($B$44*U44+$B$45*U45+$B$46*U46+$B$47*U47)*100/(4*U48),"")</f>
        <v/>
      </c>
      <c r="BP62" s="268" t="str">
        <f>IF(AM32="CO 6",($B$44*V44+$B$45*V45+$B$46*V46+$B$47*V47)*100/(4*V48),"")</f>
        <v/>
      </c>
      <c r="BQ62" s="239" t="str">
        <f>IF(AM33="CO 6",($B$44*W44+$B$45*W45+$B$46*W46+$B$47*W47)*100/(4*W48),"")</f>
        <v/>
      </c>
    </row>
    <row r="63" hidden="1">
      <c r="A63" s="98"/>
      <c r="X63" s="278"/>
      <c r="Z63" s="168"/>
      <c r="AA63" s="168"/>
      <c r="AB63" s="168"/>
      <c r="AC63" s="168"/>
      <c r="AD63" s="168"/>
      <c r="AE63" s="171"/>
      <c r="AX63" s="245" t="str">
        <f t="shared" ref="AX63:BQ63" si="20">IF(COUNTBLANK(AX57:AX62)=6,"",AVERAGE(AX57:AX62))</f>
        <v/>
      </c>
      <c r="AY63" s="245" t="str">
        <f t="shared" si="20"/>
        <v/>
      </c>
      <c r="AZ63" s="245" t="str">
        <f t="shared" si="20"/>
        <v/>
      </c>
      <c r="BA63" s="245" t="str">
        <f t="shared" si="20"/>
        <v/>
      </c>
      <c r="BB63" s="245" t="str">
        <f t="shared" si="20"/>
        <v/>
      </c>
      <c r="BC63" s="245" t="str">
        <f t="shared" si="20"/>
        <v/>
      </c>
      <c r="BD63" s="245" t="str">
        <f t="shared" si="20"/>
        <v/>
      </c>
      <c r="BE63" s="245" t="str">
        <f t="shared" si="20"/>
        <v/>
      </c>
      <c r="BF63" s="245" t="str">
        <f t="shared" si="20"/>
        <v/>
      </c>
      <c r="BG63" s="245" t="str">
        <f t="shared" si="20"/>
        <v/>
      </c>
      <c r="BH63" s="245" t="str">
        <f t="shared" si="20"/>
        <v/>
      </c>
      <c r="BI63" s="245" t="str">
        <f t="shared" si="20"/>
        <v/>
      </c>
      <c r="BJ63" s="245" t="str">
        <f t="shared" si="20"/>
        <v/>
      </c>
      <c r="BK63" s="245" t="str">
        <f t="shared" si="20"/>
        <v/>
      </c>
      <c r="BL63" s="245" t="str">
        <f t="shared" si="20"/>
        <v/>
      </c>
      <c r="BM63" s="245" t="str">
        <f t="shared" si="20"/>
        <v/>
      </c>
      <c r="BN63" s="245" t="str">
        <f t="shared" si="20"/>
        <v/>
      </c>
      <c r="BO63" s="245" t="str">
        <f t="shared" si="20"/>
        <v/>
      </c>
      <c r="BP63" s="245" t="str">
        <f t="shared" si="20"/>
        <v/>
      </c>
      <c r="BQ63" s="245" t="str">
        <f t="shared" si="20"/>
        <v/>
      </c>
    </row>
    <row r="64" hidden="1">
      <c r="A64" s="98"/>
      <c r="X64" s="278"/>
      <c r="Z64" s="168"/>
      <c r="AA64" s="168"/>
      <c r="AB64" s="168"/>
      <c r="AC64" s="168"/>
      <c r="AD64" s="168"/>
      <c r="AE64" s="171"/>
      <c r="AX64" s="183"/>
      <c r="AY64" s="183"/>
      <c r="AZ64" s="183"/>
      <c r="BA64" s="183"/>
      <c r="BB64" s="183"/>
      <c r="BC64" s="183"/>
      <c r="BD64" s="183"/>
      <c r="BE64" s="183"/>
      <c r="BF64" s="183"/>
      <c r="BG64" s="183"/>
      <c r="BH64" s="183"/>
      <c r="BI64" s="183"/>
      <c r="BJ64" s="183"/>
      <c r="BK64" s="183"/>
      <c r="BL64" s="183"/>
      <c r="BM64" s="183"/>
      <c r="BN64" s="183"/>
      <c r="BO64" s="183"/>
      <c r="BP64" s="183"/>
      <c r="BQ64" s="183"/>
    </row>
    <row r="65" hidden="1">
      <c r="A65" s="98"/>
      <c r="X65" s="278"/>
      <c r="Z65" s="168"/>
      <c r="AA65" s="168"/>
      <c r="AB65" s="168"/>
      <c r="AC65" s="168"/>
      <c r="AD65" s="168"/>
      <c r="AE65" s="171"/>
      <c r="AX65" s="183"/>
      <c r="AY65" s="183"/>
      <c r="AZ65" s="183"/>
      <c r="BA65" s="183"/>
      <c r="BB65" s="183"/>
      <c r="BC65" s="183"/>
      <c r="BD65" s="183"/>
      <c r="BE65" s="183"/>
      <c r="BF65" s="183"/>
      <c r="BG65" s="183"/>
      <c r="BH65" s="183"/>
      <c r="BI65" s="183"/>
      <c r="BJ65" s="183"/>
      <c r="BK65" s="183"/>
      <c r="BL65" s="183"/>
      <c r="BM65" s="183"/>
      <c r="BN65" s="183"/>
      <c r="BO65" s="183"/>
      <c r="BP65" s="183"/>
      <c r="BQ65" s="183"/>
    </row>
    <row r="66" hidden="1">
      <c r="A66" s="98"/>
      <c r="X66" s="278"/>
      <c r="Z66" s="168"/>
      <c r="AA66" s="168"/>
      <c r="AB66" s="168"/>
      <c r="AC66" s="168"/>
      <c r="AD66" s="168"/>
      <c r="AE66" s="171"/>
    </row>
    <row r="67" hidden="1">
      <c r="A67" s="98"/>
      <c r="X67" s="278"/>
      <c r="Z67" s="168"/>
      <c r="AA67" s="168"/>
      <c r="AB67" s="168"/>
      <c r="AC67" s="168"/>
      <c r="AD67" s="168"/>
      <c r="AE67" s="171"/>
    </row>
    <row r="68" hidden="1">
      <c r="A68" s="98"/>
      <c r="X68" s="278"/>
      <c r="Z68" s="168"/>
      <c r="AA68" s="168"/>
      <c r="AB68" s="168"/>
      <c r="AC68" s="168"/>
      <c r="AD68" s="168"/>
      <c r="AE68" s="171"/>
    </row>
    <row r="69" hidden="1">
      <c r="A69" s="98"/>
      <c r="X69" s="278"/>
      <c r="Z69" s="168"/>
      <c r="AA69" s="168"/>
      <c r="AB69" s="168"/>
      <c r="AC69" s="168"/>
      <c r="AD69" s="168"/>
      <c r="AE69" s="171"/>
    </row>
    <row r="70" hidden="1">
      <c r="A70" s="98"/>
      <c r="X70" s="278"/>
      <c r="Z70" s="168"/>
      <c r="AA70" s="168"/>
      <c r="AB70" s="168"/>
      <c r="AC70" s="168"/>
      <c r="AD70" s="168"/>
      <c r="AE70" s="171"/>
    </row>
    <row r="71" hidden="1">
      <c r="A71" s="98"/>
      <c r="X71" s="278"/>
      <c r="Z71" s="168"/>
      <c r="AA71" s="168"/>
      <c r="AB71" s="168"/>
      <c r="AC71" s="168"/>
      <c r="AD71" s="168"/>
      <c r="AE71" s="171"/>
    </row>
    <row r="72" hidden="1">
      <c r="A72" s="98"/>
      <c r="B72" s="98"/>
      <c r="C72" s="98"/>
      <c r="D72" s="276"/>
      <c r="E72" s="276"/>
      <c r="F72" s="276"/>
      <c r="G72" s="276"/>
      <c r="H72" s="276"/>
      <c r="I72" s="277"/>
      <c r="J72" s="277"/>
      <c r="K72" s="277"/>
      <c r="L72" s="277"/>
      <c r="M72" s="277"/>
      <c r="N72" s="277"/>
      <c r="O72" s="277"/>
      <c r="P72" s="277"/>
      <c r="Q72" s="277"/>
      <c r="R72" s="277"/>
      <c r="S72" s="277"/>
      <c r="T72" s="277"/>
      <c r="U72" s="277"/>
      <c r="V72" s="277"/>
      <c r="W72" s="277"/>
      <c r="X72" s="278"/>
      <c r="Z72" s="168"/>
      <c r="AA72" s="168"/>
      <c r="AB72" s="168"/>
      <c r="AC72" s="168"/>
      <c r="AD72" s="168"/>
      <c r="AE72" s="171"/>
    </row>
    <row r="73" hidden="1">
      <c r="A73" s="98"/>
      <c r="B73" s="98"/>
      <c r="C73" s="98"/>
      <c r="D73" s="276"/>
      <c r="E73" s="276"/>
      <c r="F73" s="276"/>
      <c r="G73" s="276"/>
      <c r="H73" s="276"/>
      <c r="I73" s="277"/>
      <c r="J73" s="277"/>
      <c r="K73" s="277"/>
      <c r="L73" s="277"/>
      <c r="M73" s="277"/>
      <c r="N73" s="277"/>
      <c r="O73" s="277"/>
      <c r="P73" s="277"/>
      <c r="Q73" s="277"/>
      <c r="R73" s="277"/>
      <c r="S73" s="277"/>
      <c r="T73" s="277"/>
      <c r="U73" s="277"/>
      <c r="V73" s="277"/>
      <c r="W73" s="277"/>
      <c r="X73" s="278"/>
      <c r="Z73" s="168"/>
      <c r="AA73" s="168"/>
      <c r="AB73" s="168"/>
      <c r="AC73" s="168"/>
      <c r="AD73" s="168"/>
      <c r="AE73" s="171"/>
    </row>
    <row r="74" hidden="1">
      <c r="A74" s="98"/>
      <c r="B74" s="98"/>
      <c r="C74" s="98"/>
      <c r="D74" s="276"/>
      <c r="E74" s="276"/>
      <c r="F74" s="276"/>
      <c r="G74" s="276"/>
      <c r="H74" s="276"/>
      <c r="I74" s="277"/>
      <c r="J74" s="277"/>
      <c r="K74" s="277"/>
      <c r="L74" s="277"/>
      <c r="M74" s="277"/>
      <c r="N74" s="277"/>
      <c r="O74" s="277"/>
      <c r="P74" s="277"/>
      <c r="Q74" s="277"/>
      <c r="R74" s="277"/>
      <c r="S74" s="277"/>
      <c r="T74" s="277"/>
      <c r="U74" s="277"/>
      <c r="V74" s="277"/>
      <c r="W74" s="277"/>
      <c r="X74" s="278"/>
      <c r="Z74" s="168"/>
      <c r="AA74" s="168"/>
      <c r="AB74" s="168"/>
      <c r="AC74" s="168"/>
      <c r="AD74" s="168"/>
      <c r="AE74" s="171"/>
    </row>
    <row r="75" hidden="1">
      <c r="A75" s="98"/>
      <c r="B75" s="98"/>
      <c r="C75" s="98"/>
      <c r="D75" s="276"/>
      <c r="E75" s="276"/>
      <c r="F75" s="276"/>
      <c r="G75" s="276"/>
      <c r="H75" s="276"/>
      <c r="I75" s="277"/>
      <c r="J75" s="277"/>
      <c r="K75" s="277"/>
      <c r="L75" s="277"/>
      <c r="M75" s="277"/>
      <c r="N75" s="277"/>
      <c r="O75" s="277"/>
      <c r="P75" s="277"/>
      <c r="Q75" s="277"/>
      <c r="R75" s="277"/>
      <c r="S75" s="277"/>
      <c r="T75" s="277"/>
      <c r="U75" s="277"/>
      <c r="V75" s="277"/>
      <c r="W75" s="277"/>
      <c r="X75" s="278"/>
      <c r="Z75" s="168"/>
      <c r="AA75" s="168"/>
      <c r="AB75" s="168"/>
      <c r="AC75" s="168"/>
      <c r="AD75" s="168"/>
      <c r="AE75" s="171"/>
    </row>
    <row r="76" hidden="1">
      <c r="A76" s="98"/>
      <c r="B76" s="98"/>
      <c r="C76" s="98"/>
      <c r="D76" s="276"/>
      <c r="E76" s="276"/>
      <c r="F76" s="276"/>
      <c r="G76" s="276"/>
      <c r="H76" s="276"/>
      <c r="I76" s="277"/>
      <c r="J76" s="277"/>
      <c r="K76" s="277"/>
      <c r="L76" s="277"/>
      <c r="M76" s="277"/>
      <c r="N76" s="277"/>
      <c r="O76" s="277"/>
      <c r="P76" s="277"/>
      <c r="Q76" s="277"/>
      <c r="R76" s="277"/>
      <c r="S76" s="277"/>
      <c r="T76" s="277"/>
      <c r="U76" s="277"/>
      <c r="V76" s="277"/>
      <c r="W76" s="277"/>
      <c r="X76" s="278"/>
      <c r="Z76" s="168"/>
      <c r="AA76" s="168"/>
      <c r="AB76" s="168"/>
      <c r="AC76" s="168"/>
      <c r="AD76" s="168"/>
      <c r="AE76" s="171"/>
    </row>
    <row r="77" hidden="1">
      <c r="A77" s="98"/>
      <c r="B77" s="98"/>
      <c r="C77" s="98"/>
      <c r="D77" s="276"/>
      <c r="E77" s="276"/>
      <c r="F77" s="276"/>
      <c r="G77" s="276"/>
      <c r="H77" s="276"/>
      <c r="I77" s="277"/>
      <c r="J77" s="277"/>
      <c r="K77" s="277"/>
      <c r="L77" s="277"/>
      <c r="M77" s="277"/>
      <c r="N77" s="277"/>
      <c r="O77" s="277"/>
      <c r="P77" s="277"/>
      <c r="Q77" s="277"/>
      <c r="R77" s="277"/>
      <c r="S77" s="277"/>
      <c r="T77" s="277"/>
      <c r="U77" s="277"/>
      <c r="V77" s="277"/>
      <c r="W77" s="277"/>
      <c r="X77" s="278"/>
      <c r="Z77" s="168"/>
      <c r="AA77" s="168"/>
      <c r="AB77" s="168"/>
      <c r="AC77" s="168"/>
      <c r="AD77" s="168"/>
      <c r="AE77" s="171"/>
    </row>
    <row r="78" hidden="1">
      <c r="A78" s="98"/>
      <c r="B78" s="98"/>
      <c r="C78" s="98"/>
      <c r="D78" s="276"/>
      <c r="E78" s="276"/>
      <c r="F78" s="276"/>
      <c r="G78" s="276"/>
      <c r="H78" s="276"/>
      <c r="I78" s="277"/>
      <c r="J78" s="277"/>
      <c r="K78" s="277"/>
      <c r="L78" s="277"/>
      <c r="M78" s="277"/>
      <c r="N78" s="277"/>
      <c r="O78" s="277"/>
      <c r="P78" s="277"/>
      <c r="Q78" s="277"/>
      <c r="R78" s="277"/>
      <c r="S78" s="277"/>
      <c r="T78" s="277"/>
      <c r="U78" s="277"/>
      <c r="V78" s="277"/>
      <c r="W78" s="277"/>
      <c r="X78" s="278"/>
      <c r="Z78" s="168"/>
      <c r="AA78" s="168"/>
      <c r="AB78" s="168"/>
      <c r="AC78" s="168"/>
      <c r="AD78" s="168"/>
      <c r="AE78" s="171"/>
    </row>
    <row r="79" hidden="1">
      <c r="A79" s="98"/>
      <c r="B79" s="98"/>
      <c r="C79" s="98"/>
      <c r="D79" s="276"/>
      <c r="E79" s="276"/>
      <c r="F79" s="276"/>
      <c r="G79" s="276"/>
      <c r="H79" s="276"/>
      <c r="I79" s="277"/>
      <c r="J79" s="277"/>
      <c r="K79" s="277"/>
      <c r="L79" s="277"/>
      <c r="M79" s="277"/>
      <c r="N79" s="277"/>
      <c r="O79" s="277"/>
      <c r="P79" s="277"/>
      <c r="Q79" s="277"/>
      <c r="R79" s="277"/>
      <c r="S79" s="277"/>
      <c r="T79" s="277"/>
      <c r="U79" s="277"/>
      <c r="V79" s="277"/>
      <c r="W79" s="277"/>
      <c r="X79" s="278"/>
      <c r="Z79" s="168"/>
      <c r="AA79" s="168"/>
      <c r="AB79" s="168"/>
      <c r="AC79" s="168"/>
      <c r="AD79" s="168"/>
      <c r="AE79" s="171"/>
    </row>
    <row r="80" hidden="1">
      <c r="A80" s="98"/>
      <c r="B80" s="98"/>
      <c r="C80" s="98"/>
      <c r="D80" s="276"/>
      <c r="E80" s="276"/>
      <c r="F80" s="276"/>
      <c r="G80" s="276"/>
      <c r="H80" s="293"/>
      <c r="I80" s="277"/>
      <c r="J80" s="277"/>
      <c r="K80" s="277"/>
      <c r="L80" s="277"/>
      <c r="M80" s="277"/>
      <c r="N80" s="277"/>
      <c r="O80" s="277"/>
      <c r="P80" s="277"/>
      <c r="Q80" s="277"/>
      <c r="R80" s="277"/>
      <c r="S80" s="277"/>
      <c r="T80" s="277"/>
      <c r="U80" s="277"/>
      <c r="V80" s="277"/>
      <c r="W80" s="277"/>
      <c r="X80" s="278"/>
      <c r="Z80" s="168"/>
      <c r="AA80" s="168"/>
      <c r="AB80" s="168"/>
      <c r="AC80" s="168"/>
      <c r="AD80" s="168"/>
      <c r="AE80" s="171"/>
    </row>
    <row r="81" hidden="1">
      <c r="A81" s="98"/>
      <c r="B81" s="98"/>
      <c r="C81" s="98"/>
      <c r="D81" s="276"/>
      <c r="E81" s="276"/>
      <c r="F81" s="276"/>
      <c r="G81" s="276"/>
      <c r="H81" s="293"/>
      <c r="I81" s="277"/>
      <c r="J81" s="277"/>
      <c r="K81" s="277"/>
      <c r="L81" s="277"/>
      <c r="M81" s="277"/>
      <c r="N81" s="277"/>
      <c r="O81" s="277"/>
      <c r="P81" s="277"/>
      <c r="Q81" s="277"/>
      <c r="R81" s="277"/>
      <c r="S81" s="277"/>
      <c r="T81" s="277"/>
      <c r="U81" s="277"/>
      <c r="V81" s="277"/>
      <c r="W81" s="277"/>
      <c r="X81" s="278"/>
      <c r="Z81" s="168"/>
      <c r="AA81" s="168"/>
      <c r="AB81" s="168"/>
      <c r="AC81" s="168"/>
      <c r="AD81" s="168"/>
      <c r="AE81" s="171"/>
    </row>
    <row r="82" hidden="1">
      <c r="A82" s="98"/>
      <c r="B82" s="98"/>
      <c r="C82" s="98"/>
      <c r="D82" s="276"/>
      <c r="E82" s="276"/>
      <c r="F82" s="276"/>
      <c r="G82" s="276"/>
      <c r="H82" s="276"/>
      <c r="I82" s="277"/>
      <c r="J82" s="277"/>
      <c r="K82" s="277"/>
      <c r="L82" s="277"/>
      <c r="M82" s="277"/>
      <c r="N82" s="277"/>
      <c r="O82" s="277"/>
      <c r="P82" s="277"/>
      <c r="Q82" s="277"/>
      <c r="R82" s="277"/>
      <c r="S82" s="277"/>
      <c r="T82" s="277"/>
      <c r="U82" s="277"/>
      <c r="V82" s="277"/>
      <c r="W82" s="277"/>
      <c r="X82" s="278"/>
      <c r="Z82" s="168"/>
      <c r="AA82" s="168"/>
      <c r="AB82" s="168"/>
      <c r="AC82" s="168"/>
      <c r="AD82" s="168"/>
      <c r="AE82" s="171"/>
    </row>
    <row r="83" hidden="1">
      <c r="A83" s="98"/>
      <c r="B83" s="98"/>
      <c r="C83" s="98"/>
      <c r="D83" s="276"/>
      <c r="E83" s="276"/>
      <c r="F83" s="276"/>
      <c r="G83" s="276"/>
      <c r="H83" s="276"/>
      <c r="I83" s="277"/>
      <c r="J83" s="277"/>
      <c r="K83" s="277"/>
      <c r="L83" s="277"/>
      <c r="M83" s="277"/>
      <c r="N83" s="277"/>
      <c r="O83" s="277"/>
      <c r="P83" s="277"/>
      <c r="Q83" s="277"/>
      <c r="R83" s="277"/>
      <c r="S83" s="277"/>
      <c r="T83" s="277"/>
      <c r="U83" s="277"/>
      <c r="V83" s="277"/>
      <c r="W83" s="277"/>
      <c r="X83" s="278"/>
      <c r="Z83" s="168"/>
      <c r="AA83" s="168"/>
      <c r="AB83" s="168"/>
      <c r="AC83" s="168"/>
      <c r="AD83" s="168"/>
      <c r="AE83" s="171"/>
    </row>
    <row r="84" hidden="1">
      <c r="A84" s="98"/>
      <c r="B84" s="98"/>
      <c r="C84" s="98"/>
      <c r="D84" s="276"/>
      <c r="E84" s="276"/>
      <c r="F84" s="276"/>
      <c r="G84" s="276"/>
      <c r="H84" s="276"/>
      <c r="I84" s="277"/>
      <c r="J84" s="277"/>
      <c r="K84" s="277"/>
      <c r="L84" s="277"/>
      <c r="M84" s="277"/>
      <c r="N84" s="277"/>
      <c r="O84" s="277"/>
      <c r="P84" s="277"/>
      <c r="Q84" s="277"/>
      <c r="R84" s="277"/>
      <c r="S84" s="277"/>
      <c r="T84" s="277"/>
      <c r="U84" s="277"/>
      <c r="V84" s="277"/>
      <c r="W84" s="277"/>
      <c r="X84" s="278"/>
      <c r="Z84" s="168"/>
      <c r="AA84" s="168"/>
      <c r="AB84" s="168"/>
      <c r="AC84" s="168"/>
      <c r="AD84" s="168"/>
      <c r="AE84" s="171"/>
    </row>
    <row r="85" hidden="1">
      <c r="A85" s="98"/>
      <c r="B85" s="98"/>
      <c r="C85" s="98"/>
      <c r="D85" s="276"/>
      <c r="E85" s="276"/>
      <c r="F85" s="276"/>
      <c r="G85" s="276"/>
      <c r="H85" s="276"/>
      <c r="I85" s="277"/>
      <c r="J85" s="277"/>
      <c r="K85" s="277"/>
      <c r="L85" s="277"/>
      <c r="M85" s="277"/>
      <c r="N85" s="277"/>
      <c r="O85" s="277"/>
      <c r="P85" s="277"/>
      <c r="Q85" s="277"/>
      <c r="R85" s="277"/>
      <c r="S85" s="277"/>
      <c r="T85" s="277"/>
      <c r="U85" s="277"/>
      <c r="V85" s="277"/>
      <c r="W85" s="277"/>
      <c r="X85" s="278"/>
      <c r="Z85" s="168"/>
      <c r="AA85" s="168"/>
      <c r="AB85" s="168"/>
      <c r="AC85" s="168"/>
      <c r="AD85" s="168"/>
      <c r="AE85" s="171"/>
    </row>
    <row r="86" hidden="1">
      <c r="A86" s="98"/>
      <c r="B86" s="98"/>
      <c r="C86" s="98"/>
      <c r="D86" s="276"/>
      <c r="E86" s="276"/>
      <c r="F86" s="276"/>
      <c r="G86" s="276"/>
      <c r="H86" s="276"/>
      <c r="I86" s="277"/>
      <c r="J86" s="277"/>
      <c r="K86" s="277"/>
      <c r="L86" s="277"/>
      <c r="M86" s="277"/>
      <c r="N86" s="277"/>
      <c r="O86" s="277"/>
      <c r="P86" s="277"/>
      <c r="Q86" s="277"/>
      <c r="R86" s="277"/>
      <c r="S86" s="277"/>
      <c r="T86" s="277"/>
      <c r="U86" s="277"/>
      <c r="V86" s="277"/>
      <c r="W86" s="277"/>
      <c r="X86" s="278"/>
      <c r="Z86" s="168"/>
      <c r="AA86" s="168"/>
      <c r="AB86" s="168"/>
      <c r="AC86" s="168"/>
      <c r="AD86" s="168"/>
      <c r="AE86" s="171"/>
    </row>
    <row r="87" hidden="1">
      <c r="A87" s="98"/>
      <c r="B87" s="98"/>
      <c r="C87" s="98"/>
      <c r="D87" s="276"/>
      <c r="E87" s="276"/>
      <c r="F87" s="276"/>
      <c r="G87" s="276"/>
      <c r="H87" s="276"/>
      <c r="I87" s="277"/>
      <c r="J87" s="277"/>
      <c r="K87" s="277"/>
      <c r="L87" s="277"/>
      <c r="M87" s="277"/>
      <c r="N87" s="277"/>
      <c r="O87" s="277"/>
      <c r="P87" s="277"/>
      <c r="Q87" s="277"/>
      <c r="R87" s="277"/>
      <c r="S87" s="277"/>
      <c r="T87" s="277"/>
      <c r="U87" s="277"/>
      <c r="V87" s="277"/>
      <c r="W87" s="277"/>
      <c r="X87" s="278"/>
      <c r="Z87" s="168"/>
      <c r="AA87" s="168"/>
      <c r="AB87" s="168"/>
      <c r="AC87" s="168"/>
      <c r="AD87" s="168"/>
      <c r="AE87" s="171"/>
    </row>
    <row r="88" hidden="1">
      <c r="A88" s="98"/>
      <c r="B88" s="98"/>
      <c r="C88" s="98"/>
      <c r="D88" s="276"/>
      <c r="E88" s="276"/>
      <c r="F88" s="276"/>
      <c r="G88" s="276"/>
      <c r="H88" s="276"/>
      <c r="I88" s="277"/>
      <c r="J88" s="277"/>
      <c r="K88" s="277"/>
      <c r="L88" s="277"/>
      <c r="M88" s="277"/>
      <c r="N88" s="277"/>
      <c r="O88" s="277"/>
      <c r="P88" s="277"/>
      <c r="Q88" s="277"/>
      <c r="R88" s="277"/>
      <c r="S88" s="277"/>
      <c r="T88" s="277"/>
      <c r="U88" s="277"/>
      <c r="V88" s="277"/>
      <c r="W88" s="277"/>
      <c r="X88" s="278"/>
      <c r="Z88" s="168"/>
      <c r="AA88" s="168"/>
      <c r="AB88" s="168"/>
      <c r="AC88" s="168"/>
      <c r="AD88" s="168"/>
      <c r="AE88" s="171"/>
    </row>
    <row r="89" hidden="1">
      <c r="A89" s="98"/>
      <c r="B89" s="98"/>
      <c r="C89" s="98"/>
      <c r="D89" s="276"/>
      <c r="E89" s="276"/>
      <c r="F89" s="276"/>
      <c r="G89" s="276"/>
      <c r="H89" s="276"/>
      <c r="I89" s="277"/>
      <c r="J89" s="277"/>
      <c r="K89" s="277"/>
      <c r="L89" s="277"/>
      <c r="M89" s="277"/>
      <c r="N89" s="277"/>
      <c r="O89" s="277"/>
      <c r="P89" s="277"/>
      <c r="Q89" s="277"/>
      <c r="R89" s="277"/>
      <c r="S89" s="277"/>
      <c r="T89" s="277"/>
      <c r="U89" s="277"/>
      <c r="V89" s="277"/>
      <c r="W89" s="277"/>
      <c r="X89" s="278"/>
      <c r="Z89" s="168"/>
      <c r="AA89" s="168"/>
      <c r="AB89" s="168"/>
      <c r="AC89" s="168"/>
      <c r="AD89" s="168"/>
      <c r="AE89" s="171"/>
    </row>
    <row r="90" hidden="1">
      <c r="A90" s="98"/>
      <c r="B90" s="98"/>
      <c r="C90" s="98"/>
      <c r="D90" s="276"/>
      <c r="E90" s="276"/>
      <c r="F90" s="276"/>
      <c r="G90" s="276"/>
      <c r="H90" s="276"/>
      <c r="I90" s="277"/>
      <c r="J90" s="277"/>
      <c r="K90" s="277"/>
      <c r="L90" s="277"/>
      <c r="M90" s="277"/>
      <c r="N90" s="277"/>
      <c r="O90" s="277"/>
      <c r="P90" s="277"/>
      <c r="Q90" s="277"/>
      <c r="R90" s="277"/>
      <c r="S90" s="277"/>
      <c r="T90" s="277"/>
      <c r="U90" s="277"/>
      <c r="V90" s="277"/>
      <c r="W90" s="277"/>
      <c r="X90" s="278"/>
      <c r="Z90" s="168"/>
      <c r="AA90" s="168"/>
      <c r="AB90" s="168"/>
      <c r="AC90" s="168"/>
      <c r="AD90" s="168"/>
      <c r="AE90" s="171"/>
    </row>
    <row r="91" hidden="1">
      <c r="A91" s="98"/>
      <c r="B91" s="98"/>
      <c r="C91" s="98"/>
      <c r="D91" s="278"/>
      <c r="E91" s="278"/>
      <c r="F91" s="278"/>
      <c r="G91" s="278"/>
      <c r="H91" s="278"/>
      <c r="I91" s="278"/>
      <c r="J91" s="278"/>
      <c r="K91" s="278"/>
      <c r="L91" s="278"/>
      <c r="M91" s="278"/>
      <c r="N91" s="278"/>
      <c r="O91" s="278"/>
      <c r="P91" s="278"/>
      <c r="Q91" s="278"/>
      <c r="R91" s="278"/>
      <c r="S91" s="278"/>
      <c r="T91" s="278"/>
      <c r="U91" s="278"/>
      <c r="V91" s="278"/>
      <c r="W91" s="278"/>
      <c r="X91" s="278"/>
      <c r="Z91" s="171"/>
      <c r="AA91" s="171"/>
      <c r="AB91" s="171"/>
      <c r="AC91" s="171"/>
      <c r="AD91" s="171"/>
      <c r="AE91" s="171"/>
    </row>
    <row r="92" hidden="1">
      <c r="A92" s="98"/>
      <c r="B92" s="98"/>
      <c r="C92" s="98"/>
      <c r="D92" s="278"/>
      <c r="E92" s="278"/>
      <c r="F92" s="278"/>
      <c r="G92" s="278"/>
      <c r="H92" s="278"/>
      <c r="I92" s="278"/>
      <c r="J92" s="278"/>
      <c r="K92" s="278"/>
      <c r="L92" s="278"/>
      <c r="M92" s="278"/>
      <c r="N92" s="278"/>
      <c r="O92" s="278"/>
      <c r="P92" s="278"/>
      <c r="Q92" s="278"/>
      <c r="R92" s="278"/>
      <c r="S92" s="278"/>
      <c r="T92" s="278"/>
      <c r="U92" s="278"/>
      <c r="V92" s="278"/>
      <c r="W92" s="278"/>
      <c r="X92" s="278"/>
      <c r="Z92" s="171"/>
      <c r="AA92" s="171"/>
      <c r="AB92" s="171"/>
      <c r="AC92" s="171"/>
      <c r="AD92" s="171"/>
      <c r="AE92" s="171"/>
    </row>
    <row r="93" hidden="1">
      <c r="A93" s="98"/>
      <c r="B93" s="98"/>
      <c r="C93" s="98"/>
      <c r="D93" s="278"/>
      <c r="E93" s="278"/>
      <c r="F93" s="278"/>
      <c r="G93" s="278"/>
      <c r="H93" s="278"/>
      <c r="I93" s="278"/>
      <c r="J93" s="278"/>
      <c r="K93" s="278"/>
      <c r="L93" s="278"/>
      <c r="M93" s="278"/>
      <c r="N93" s="278"/>
      <c r="O93" s="278"/>
      <c r="P93" s="278"/>
      <c r="Q93" s="278"/>
      <c r="R93" s="278"/>
      <c r="S93" s="278"/>
      <c r="T93" s="278"/>
      <c r="U93" s="278"/>
      <c r="V93" s="278"/>
      <c r="W93" s="278"/>
      <c r="X93" s="278"/>
      <c r="Z93" s="171"/>
      <c r="AA93" s="171"/>
      <c r="AB93" s="171"/>
      <c r="AC93" s="171"/>
      <c r="AD93" s="171"/>
      <c r="AE93" s="171"/>
    </row>
    <row r="94" hidden="1">
      <c r="A94" s="98"/>
      <c r="B94" s="98"/>
      <c r="C94" s="98"/>
      <c r="D94" s="278"/>
      <c r="E94" s="278"/>
      <c r="F94" s="278"/>
      <c r="G94" s="278"/>
      <c r="H94" s="278"/>
      <c r="I94" s="278"/>
      <c r="J94" s="278"/>
      <c r="K94" s="278"/>
      <c r="L94" s="278"/>
      <c r="M94" s="278"/>
      <c r="N94" s="278"/>
      <c r="O94" s="278"/>
      <c r="P94" s="278"/>
      <c r="Q94" s="278"/>
      <c r="R94" s="278"/>
      <c r="S94" s="278"/>
      <c r="T94" s="278"/>
      <c r="U94" s="278"/>
      <c r="V94" s="278"/>
      <c r="W94" s="278"/>
      <c r="X94" s="278"/>
      <c r="Z94" s="171"/>
      <c r="AA94" s="171"/>
      <c r="AB94" s="171"/>
      <c r="AC94" s="171"/>
      <c r="AD94" s="171"/>
      <c r="AE94" s="171"/>
    </row>
    <row r="95" hidden="1">
      <c r="A95" s="98"/>
      <c r="B95" s="98"/>
      <c r="C95" s="98"/>
      <c r="D95" s="278"/>
      <c r="E95" s="278"/>
      <c r="F95" s="278"/>
      <c r="G95" s="278"/>
      <c r="H95" s="278"/>
      <c r="I95" s="278"/>
      <c r="J95" s="278"/>
      <c r="K95" s="278"/>
      <c r="L95" s="278"/>
      <c r="M95" s="278"/>
      <c r="N95" s="278"/>
      <c r="O95" s="278"/>
      <c r="P95" s="278"/>
      <c r="Q95" s="278"/>
      <c r="R95" s="278"/>
      <c r="S95" s="278"/>
      <c r="T95" s="278"/>
      <c r="U95" s="278"/>
      <c r="V95" s="278"/>
      <c r="W95" s="278"/>
      <c r="X95" s="278"/>
      <c r="Z95" s="171"/>
      <c r="AA95" s="171"/>
      <c r="AB95" s="171"/>
      <c r="AC95" s="171"/>
      <c r="AD95" s="171"/>
      <c r="AE95" s="171"/>
    </row>
    <row r="96" hidden="1">
      <c r="A96" s="294"/>
      <c r="B96" s="295"/>
      <c r="C96" s="296"/>
      <c r="D96" s="278"/>
      <c r="E96" s="278"/>
      <c r="F96" s="278"/>
      <c r="G96" s="278"/>
      <c r="H96" s="278"/>
      <c r="I96" s="278"/>
      <c r="J96" s="278"/>
      <c r="K96" s="278"/>
      <c r="L96" s="278"/>
      <c r="M96" s="278"/>
      <c r="N96" s="278"/>
      <c r="O96" s="278"/>
      <c r="P96" s="278"/>
      <c r="Q96" s="278"/>
      <c r="R96" s="278"/>
      <c r="S96" s="278"/>
      <c r="T96" s="278"/>
      <c r="U96" s="278"/>
      <c r="V96" s="278"/>
      <c r="W96" s="278"/>
      <c r="X96" s="278"/>
      <c r="Z96" s="171"/>
      <c r="AA96" s="171"/>
      <c r="AB96" s="171"/>
      <c r="AC96" s="171"/>
      <c r="AD96" s="171"/>
      <c r="AE96" s="171"/>
    </row>
    <row r="97" hidden="1">
      <c r="A97" s="294"/>
      <c r="X97" s="278"/>
      <c r="Z97" s="139"/>
      <c r="AA97" s="139"/>
      <c r="AB97" s="139"/>
      <c r="AC97" s="139"/>
      <c r="AD97" s="139"/>
      <c r="AE97" s="139"/>
    </row>
    <row r="98" hidden="1">
      <c r="A98" s="294"/>
      <c r="X98" s="278"/>
      <c r="Z98" s="139"/>
      <c r="AA98" s="139"/>
      <c r="AB98" s="139"/>
      <c r="AC98" s="139"/>
      <c r="AD98" s="139"/>
      <c r="AE98" s="139"/>
    </row>
    <row r="99" hidden="1">
      <c r="A99" s="294"/>
      <c r="X99" s="278"/>
      <c r="Z99" s="186"/>
      <c r="AA99" s="186"/>
      <c r="AB99" s="186"/>
      <c r="AC99" s="186"/>
      <c r="AD99" s="186"/>
      <c r="AE99" s="139"/>
    </row>
    <row r="100" hidden="1">
      <c r="A100" s="294"/>
      <c r="X100" s="278"/>
      <c r="Z100" s="186"/>
      <c r="AA100" s="186"/>
      <c r="AB100" s="186"/>
      <c r="AC100" s="186"/>
      <c r="AD100" s="186"/>
      <c r="AE100" s="139"/>
    </row>
    <row r="101" hidden="1">
      <c r="A101" s="294"/>
      <c r="X101" s="278"/>
      <c r="Z101" s="139"/>
      <c r="AA101" s="139"/>
      <c r="AB101" s="139"/>
      <c r="AC101" s="139"/>
      <c r="AD101" s="139"/>
      <c r="AE101" s="139"/>
    </row>
    <row r="102" hidden="1">
      <c r="A102" s="294"/>
      <c r="X102" s="278"/>
      <c r="Z102" s="187"/>
      <c r="AA102" s="139"/>
      <c r="AB102" s="139"/>
      <c r="AC102" s="139"/>
      <c r="AD102" s="139"/>
      <c r="AE102" s="139"/>
    </row>
    <row r="103" hidden="1">
      <c r="A103" s="294"/>
      <c r="X103" s="278"/>
      <c r="Z103" s="187"/>
      <c r="AA103" s="139"/>
      <c r="AB103" s="139"/>
      <c r="AC103" s="139"/>
      <c r="AD103" s="139"/>
      <c r="AE103" s="139"/>
    </row>
    <row r="104" hidden="1">
      <c r="A104" s="294"/>
      <c r="X104" s="278"/>
      <c r="Z104" s="187"/>
      <c r="AA104" s="139"/>
      <c r="AB104" s="139"/>
      <c r="AC104" s="139"/>
      <c r="AD104" s="139"/>
      <c r="AE104" s="139"/>
    </row>
    <row r="105" hidden="1">
      <c r="A105" s="294"/>
      <c r="X105" s="278"/>
      <c r="Z105" s="187"/>
      <c r="AA105" s="139"/>
      <c r="AB105" s="139"/>
      <c r="AC105" s="139"/>
      <c r="AD105" s="139"/>
      <c r="AE105" s="139"/>
    </row>
    <row r="106" hidden="1">
      <c r="A106" s="33"/>
      <c r="Z106" s="187"/>
      <c r="AA106" s="139"/>
      <c r="AB106" s="139"/>
      <c r="AC106" s="139"/>
      <c r="AD106" s="139"/>
      <c r="AE106" s="139"/>
    </row>
    <row r="107" hidden="1">
      <c r="A107" s="33"/>
      <c r="Z107" s="187"/>
      <c r="AA107" s="139"/>
      <c r="AB107" s="139"/>
      <c r="AC107" s="139"/>
      <c r="AD107" s="139"/>
      <c r="AE107" s="139"/>
    </row>
    <row r="108" hidden="1">
      <c r="C108" s="187"/>
      <c r="D108" s="187"/>
      <c r="E108" s="187"/>
      <c r="F108" s="187"/>
      <c r="G108" s="187"/>
      <c r="H108" s="187"/>
      <c r="I108" s="187"/>
      <c r="J108" s="187"/>
      <c r="K108" s="187"/>
      <c r="L108" s="187"/>
      <c r="M108" s="187"/>
      <c r="N108" s="187"/>
      <c r="O108" s="187"/>
      <c r="P108" s="187"/>
      <c r="Q108" s="187"/>
      <c r="R108" s="187"/>
      <c r="S108" s="187"/>
      <c r="T108" s="187"/>
      <c r="U108" s="187"/>
      <c r="V108" s="187"/>
      <c r="W108" s="187"/>
    </row>
    <row r="109" hidden="1">
      <c r="C109" s="187"/>
      <c r="D109" s="63"/>
      <c r="E109" s="297"/>
      <c r="F109" s="106"/>
      <c r="G109" s="106"/>
      <c r="H109" s="106"/>
      <c r="I109" s="106"/>
      <c r="J109" s="106"/>
      <c r="K109" s="106"/>
      <c r="L109" s="106"/>
      <c r="M109" s="106"/>
      <c r="N109" s="106"/>
      <c r="O109" s="106"/>
      <c r="P109" s="106"/>
      <c r="Q109" s="106"/>
      <c r="R109" s="106"/>
      <c r="S109" s="106"/>
      <c r="T109" s="106"/>
      <c r="U109" s="106"/>
      <c r="V109" s="106"/>
      <c r="W109" s="106"/>
    </row>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sheetData>
  <mergeCells count="22">
    <mergeCell ref="I4:J4"/>
    <mergeCell ref="L4:M4"/>
    <mergeCell ref="AX4:BQ4"/>
    <mergeCell ref="A1:X1"/>
    <mergeCell ref="A2:X2"/>
    <mergeCell ref="A3:C3"/>
    <mergeCell ref="D3:X3"/>
    <mergeCell ref="A4:B4"/>
    <mergeCell ref="C4:E4"/>
    <mergeCell ref="G4:H4"/>
    <mergeCell ref="AX14:BQ14"/>
    <mergeCell ref="AX24:BQ24"/>
    <mergeCell ref="AX35:BQ35"/>
    <mergeCell ref="AX45:BQ45"/>
    <mergeCell ref="AX55:BQ55"/>
    <mergeCell ref="N4:X4"/>
    <mergeCell ref="A5:X5"/>
    <mergeCell ref="A7:C7"/>
    <mergeCell ref="X7:X14"/>
    <mergeCell ref="A8:C13"/>
    <mergeCell ref="A14:C14"/>
    <mergeCell ref="A15:C15"/>
  </mergeCells>
  <dataValidations>
    <dataValidation type="list" allowBlank="1" sqref="D8:W13">
      <formula1>' CIS'!$A$25:$A$30</formula1>
    </dataValidation>
  </dataValidation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2.63" defaultRowHeight="15.75"/>
  <cols>
    <col customWidth="1" min="1" max="1" width="5.75"/>
    <col customWidth="1" min="2" max="2" width="18.13"/>
    <col customWidth="1" min="3" max="3" width="28.63"/>
    <col customWidth="1" min="4" max="23" width="15.13"/>
    <col hidden="1" min="25" max="70" width="12.63"/>
  </cols>
  <sheetData>
    <row r="1">
      <c r="A1" s="133" t="s">
        <v>211</v>
      </c>
      <c r="B1" s="3"/>
      <c r="C1" s="3"/>
      <c r="D1" s="3"/>
      <c r="E1" s="3"/>
      <c r="F1" s="3"/>
      <c r="G1" s="3"/>
      <c r="H1" s="3"/>
      <c r="I1" s="3"/>
      <c r="J1" s="3"/>
      <c r="K1" s="3"/>
      <c r="L1" s="3"/>
      <c r="M1" s="3"/>
      <c r="N1" s="3"/>
      <c r="O1" s="3"/>
      <c r="P1" s="3"/>
      <c r="Q1" s="3"/>
      <c r="R1" s="3"/>
      <c r="S1" s="3"/>
      <c r="T1" s="3"/>
      <c r="U1" s="3"/>
      <c r="V1" s="3"/>
      <c r="W1" s="3"/>
      <c r="X1" s="4"/>
    </row>
    <row r="2">
      <c r="A2" s="128" t="str">
        <f>' CIS'!A3</f>
        <v>(A Constituent College of Somaiya Vidyavihar University)</v>
      </c>
      <c r="B2" s="3"/>
      <c r="C2" s="3"/>
      <c r="D2" s="3"/>
      <c r="E2" s="3"/>
      <c r="F2" s="3"/>
      <c r="G2" s="3"/>
      <c r="H2" s="3"/>
      <c r="I2" s="3"/>
      <c r="J2" s="3"/>
      <c r="K2" s="3"/>
      <c r="L2" s="3"/>
      <c r="M2" s="3"/>
      <c r="N2" s="3"/>
      <c r="O2" s="3"/>
      <c r="P2" s="3"/>
      <c r="Q2" s="3"/>
      <c r="R2" s="3"/>
      <c r="S2" s="3"/>
      <c r="T2" s="3"/>
      <c r="U2" s="3"/>
      <c r="V2" s="3"/>
      <c r="W2" s="3"/>
      <c r="X2" s="4"/>
      <c r="AX2" s="234"/>
      <c r="AY2" s="234"/>
      <c r="AZ2" s="234"/>
      <c r="BA2" s="234"/>
      <c r="BB2" s="214"/>
      <c r="BC2" s="138"/>
      <c r="BD2" s="138"/>
      <c r="BE2" s="138"/>
      <c r="BF2" s="138"/>
      <c r="BG2" s="138"/>
      <c r="BH2" s="138"/>
      <c r="BI2" s="138"/>
      <c r="BJ2" s="138"/>
      <c r="BK2" s="138"/>
      <c r="BL2" s="138"/>
      <c r="BM2" s="138"/>
      <c r="BN2" s="138"/>
      <c r="BO2" s="138"/>
      <c r="BP2" s="138"/>
      <c r="BQ2" s="138"/>
    </row>
    <row r="3">
      <c r="A3" s="126" t="str">
        <f>' CIS'!A4</f>
        <v>Department:</v>
      </c>
      <c r="B3" s="3"/>
      <c r="C3" s="4"/>
      <c r="D3" s="235" t="str">
        <f>' CIS'!C4</f>
        <v/>
      </c>
      <c r="E3" s="3"/>
      <c r="F3" s="3"/>
      <c r="G3" s="3"/>
      <c r="H3" s="3"/>
      <c r="I3" s="3"/>
      <c r="J3" s="3"/>
      <c r="K3" s="3"/>
      <c r="L3" s="3"/>
      <c r="M3" s="3"/>
      <c r="N3" s="3"/>
      <c r="O3" s="3"/>
      <c r="P3" s="3"/>
      <c r="Q3" s="3"/>
      <c r="R3" s="3"/>
      <c r="S3" s="3"/>
      <c r="T3" s="3"/>
      <c r="U3" s="3"/>
      <c r="V3" s="3"/>
      <c r="W3" s="3"/>
      <c r="X3" s="4"/>
      <c r="Z3" s="33"/>
      <c r="AB3" t="str">
        <f t="shared" ref="AB3:AU3" si="1">D8</f>
        <v/>
      </c>
      <c r="AC3" t="str">
        <f t="shared" si="1"/>
        <v/>
      </c>
      <c r="AD3" t="str">
        <f t="shared" si="1"/>
        <v/>
      </c>
      <c r="AE3" t="str">
        <f t="shared" si="1"/>
        <v/>
      </c>
      <c r="AF3" t="str">
        <f t="shared" si="1"/>
        <v/>
      </c>
      <c r="AG3" t="str">
        <f t="shared" si="1"/>
        <v/>
      </c>
      <c r="AH3" t="str">
        <f t="shared" si="1"/>
        <v/>
      </c>
      <c r="AI3" t="str">
        <f t="shared" si="1"/>
        <v/>
      </c>
      <c r="AJ3" t="str">
        <f t="shared" si="1"/>
        <v/>
      </c>
      <c r="AK3" t="str">
        <f t="shared" si="1"/>
        <v/>
      </c>
      <c r="AL3" t="str">
        <f t="shared" si="1"/>
        <v/>
      </c>
      <c r="AM3" t="str">
        <f t="shared" si="1"/>
        <v/>
      </c>
      <c r="AN3" t="str">
        <f t="shared" si="1"/>
        <v/>
      </c>
      <c r="AO3" t="str">
        <f t="shared" si="1"/>
        <v/>
      </c>
      <c r="AP3" t="str">
        <f t="shared" si="1"/>
        <v/>
      </c>
      <c r="AQ3" t="str">
        <f t="shared" si="1"/>
        <v/>
      </c>
      <c r="AR3" t="str">
        <f t="shared" si="1"/>
        <v/>
      </c>
      <c r="AS3" t="str">
        <f t="shared" si="1"/>
        <v/>
      </c>
      <c r="AT3" t="str">
        <f t="shared" si="1"/>
        <v/>
      </c>
      <c r="AU3" t="str">
        <f t="shared" si="1"/>
        <v/>
      </c>
      <c r="AX3" s="234"/>
      <c r="AY3" s="234"/>
      <c r="AZ3" s="234"/>
      <c r="BA3" s="234"/>
      <c r="BB3" s="214"/>
      <c r="BC3" s="138"/>
      <c r="BD3" s="138"/>
      <c r="BE3" s="138"/>
      <c r="BF3" s="138"/>
      <c r="BG3" s="138"/>
      <c r="BH3" s="138"/>
      <c r="BI3" s="138"/>
      <c r="BJ3" s="138"/>
      <c r="BK3" s="138"/>
      <c r="BL3" s="138"/>
      <c r="BM3" s="138"/>
      <c r="BN3" s="138"/>
      <c r="BO3" s="138"/>
      <c r="BP3" s="138"/>
      <c r="BQ3" s="138"/>
    </row>
    <row r="4">
      <c r="A4" s="126" t="str">
        <f>' CIS'!A7</f>
        <v>Course Name:</v>
      </c>
      <c r="B4" s="4"/>
      <c r="C4" s="126" t="str">
        <f>' CIS'!B7</f>
        <v/>
      </c>
      <c r="D4" s="3"/>
      <c r="E4" s="4"/>
      <c r="F4" s="194" t="s">
        <v>68</v>
      </c>
      <c r="G4" s="133" t="str">
        <f>' CIS'!P7</f>
        <v/>
      </c>
      <c r="H4" s="4"/>
      <c r="I4" s="133" t="s">
        <v>233</v>
      </c>
      <c r="J4" s="4"/>
      <c r="K4" s="194" t="s">
        <v>152</v>
      </c>
      <c r="L4" s="133" t="s">
        <v>234</v>
      </c>
      <c r="M4" s="4"/>
      <c r="N4" s="236"/>
      <c r="O4" s="3"/>
      <c r="P4" s="3"/>
      <c r="Q4" s="3"/>
      <c r="R4" s="3"/>
      <c r="S4" s="3"/>
      <c r="T4" s="3"/>
      <c r="U4" s="3"/>
      <c r="V4" s="3"/>
      <c r="W4" s="3"/>
      <c r="X4" s="4"/>
      <c r="Z4" s="33"/>
      <c r="AB4" t="str">
        <f t="shared" ref="AB4:AU4" si="2">D9</f>
        <v/>
      </c>
      <c r="AC4" t="str">
        <f t="shared" si="2"/>
        <v/>
      </c>
      <c r="AD4" t="str">
        <f t="shared" si="2"/>
        <v/>
      </c>
      <c r="AE4" t="str">
        <f t="shared" si="2"/>
        <v/>
      </c>
      <c r="AF4" t="str">
        <f t="shared" si="2"/>
        <v/>
      </c>
      <c r="AG4" t="str">
        <f t="shared" si="2"/>
        <v/>
      </c>
      <c r="AH4" t="str">
        <f t="shared" si="2"/>
        <v/>
      </c>
      <c r="AI4" t="str">
        <f t="shared" si="2"/>
        <v/>
      </c>
      <c r="AJ4" t="str">
        <f t="shared" si="2"/>
        <v/>
      </c>
      <c r="AK4" t="str">
        <f t="shared" si="2"/>
        <v/>
      </c>
      <c r="AL4" t="str">
        <f t="shared" si="2"/>
        <v/>
      </c>
      <c r="AM4" t="str">
        <f t="shared" si="2"/>
        <v/>
      </c>
      <c r="AN4" t="str">
        <f t="shared" si="2"/>
        <v/>
      </c>
      <c r="AO4" t="str">
        <f t="shared" si="2"/>
        <v/>
      </c>
      <c r="AP4" t="str">
        <f t="shared" si="2"/>
        <v/>
      </c>
      <c r="AQ4" t="str">
        <f t="shared" si="2"/>
        <v/>
      </c>
      <c r="AR4" t="str">
        <f t="shared" si="2"/>
        <v/>
      </c>
      <c r="AS4" t="str">
        <f t="shared" si="2"/>
        <v/>
      </c>
      <c r="AT4" t="str">
        <f t="shared" si="2"/>
        <v/>
      </c>
      <c r="AU4" t="str">
        <f t="shared" si="2"/>
        <v/>
      </c>
      <c r="AX4" s="237" t="s">
        <v>141</v>
      </c>
      <c r="AY4" s="3"/>
      <c r="AZ4" s="3"/>
      <c r="BA4" s="3"/>
      <c r="BB4" s="3"/>
      <c r="BC4" s="3"/>
      <c r="BD4" s="3"/>
      <c r="BE4" s="3"/>
      <c r="BF4" s="3"/>
      <c r="BG4" s="3"/>
      <c r="BH4" s="3"/>
      <c r="BI4" s="3"/>
      <c r="BJ4" s="3"/>
      <c r="BK4" s="3"/>
      <c r="BL4" s="3"/>
      <c r="BM4" s="3"/>
      <c r="BN4" s="3"/>
      <c r="BO4" s="3"/>
      <c r="BP4" s="3"/>
      <c r="BQ4" s="4"/>
      <c r="BR4" s="33">
        <v>2.0</v>
      </c>
    </row>
    <row r="5">
      <c r="A5" s="135" t="s">
        <v>235</v>
      </c>
      <c r="B5" s="3"/>
      <c r="C5" s="3"/>
      <c r="D5" s="3"/>
      <c r="E5" s="3"/>
      <c r="F5" s="3"/>
      <c r="G5" s="3"/>
      <c r="H5" s="3"/>
      <c r="I5" s="3"/>
      <c r="J5" s="3"/>
      <c r="K5" s="3"/>
      <c r="L5" s="3"/>
      <c r="M5" s="3"/>
      <c r="N5" s="3"/>
      <c r="O5" s="3"/>
      <c r="P5" s="3"/>
      <c r="Q5" s="3"/>
      <c r="R5" s="3"/>
      <c r="S5" s="3"/>
      <c r="T5" s="3"/>
      <c r="U5" s="3"/>
      <c r="V5" s="3"/>
      <c r="W5" s="3"/>
      <c r="X5" s="4"/>
      <c r="Z5" s="63"/>
      <c r="AA5" s="63"/>
      <c r="AB5" s="61" t="str">
        <f t="shared" ref="AB5:AU5" si="3">D10</f>
        <v/>
      </c>
      <c r="AC5" s="61" t="str">
        <f t="shared" si="3"/>
        <v/>
      </c>
      <c r="AD5" s="61" t="str">
        <f t="shared" si="3"/>
        <v/>
      </c>
      <c r="AE5" s="61" t="str">
        <f t="shared" si="3"/>
        <v/>
      </c>
      <c r="AF5" s="61" t="str">
        <f t="shared" si="3"/>
        <v/>
      </c>
      <c r="AG5" s="61" t="str">
        <f t="shared" si="3"/>
        <v/>
      </c>
      <c r="AH5" s="61" t="str">
        <f t="shared" si="3"/>
        <v/>
      </c>
      <c r="AI5" s="61" t="str">
        <f t="shared" si="3"/>
        <v/>
      </c>
      <c r="AJ5" s="61" t="str">
        <f t="shared" si="3"/>
        <v/>
      </c>
      <c r="AK5" s="61" t="str">
        <f t="shared" si="3"/>
        <v/>
      </c>
      <c r="AL5" s="61" t="str">
        <f t="shared" si="3"/>
        <v/>
      </c>
      <c r="AM5" s="61" t="str">
        <f t="shared" si="3"/>
        <v/>
      </c>
      <c r="AN5" s="61" t="str">
        <f t="shared" si="3"/>
        <v/>
      </c>
      <c r="AO5" s="61" t="str">
        <f t="shared" si="3"/>
        <v/>
      </c>
      <c r="AP5" s="61" t="str">
        <f t="shared" si="3"/>
        <v/>
      </c>
      <c r="AQ5" s="61" t="str">
        <f t="shared" si="3"/>
        <v/>
      </c>
      <c r="AR5" s="61" t="str">
        <f t="shared" si="3"/>
        <v/>
      </c>
      <c r="AS5" s="61" t="str">
        <f t="shared" si="3"/>
        <v/>
      </c>
      <c r="AT5" s="61" t="str">
        <f t="shared" si="3"/>
        <v/>
      </c>
      <c r="AU5" s="61" t="str">
        <f t="shared" si="3"/>
        <v/>
      </c>
      <c r="AX5" s="238" t="s">
        <v>192</v>
      </c>
      <c r="AY5" s="238" t="s">
        <v>193</v>
      </c>
      <c r="AZ5" s="238" t="s">
        <v>194</v>
      </c>
      <c r="BA5" s="238" t="s">
        <v>195</v>
      </c>
      <c r="BB5" s="238" t="s">
        <v>196</v>
      </c>
      <c r="BC5" s="238" t="s">
        <v>236</v>
      </c>
      <c r="BD5" s="238" t="s">
        <v>237</v>
      </c>
      <c r="BE5" s="238" t="s">
        <v>238</v>
      </c>
      <c r="BF5" s="238" t="s">
        <v>239</v>
      </c>
      <c r="BG5" s="238" t="s">
        <v>240</v>
      </c>
      <c r="BH5" s="238" t="s">
        <v>241</v>
      </c>
      <c r="BI5" s="238" t="s">
        <v>242</v>
      </c>
      <c r="BJ5" s="238" t="s">
        <v>243</v>
      </c>
      <c r="BK5" s="238" t="s">
        <v>244</v>
      </c>
      <c r="BL5" s="238" t="s">
        <v>245</v>
      </c>
      <c r="BM5" s="238" t="s">
        <v>246</v>
      </c>
      <c r="BN5" s="238" t="s">
        <v>247</v>
      </c>
      <c r="BO5" s="238" t="s">
        <v>248</v>
      </c>
      <c r="BP5" s="238" t="s">
        <v>249</v>
      </c>
      <c r="BQ5" s="238" t="s">
        <v>250</v>
      </c>
      <c r="BR5" s="138">
        <v>3.0</v>
      </c>
    </row>
    <row r="6">
      <c r="Z6" s="139"/>
      <c r="AA6" s="139"/>
      <c r="AB6" s="140" t="str">
        <f t="shared" ref="AB6:AU6" si="4">D11</f>
        <v/>
      </c>
      <c r="AC6" s="140" t="str">
        <f t="shared" si="4"/>
        <v/>
      </c>
      <c r="AD6" s="140" t="str">
        <f t="shared" si="4"/>
        <v/>
      </c>
      <c r="AE6" s="140" t="str">
        <f t="shared" si="4"/>
        <v/>
      </c>
      <c r="AF6" s="140" t="str">
        <f t="shared" si="4"/>
        <v/>
      </c>
      <c r="AG6" s="140" t="str">
        <f t="shared" si="4"/>
        <v/>
      </c>
      <c r="AH6" s="140" t="str">
        <f t="shared" si="4"/>
        <v/>
      </c>
      <c r="AI6" s="140" t="str">
        <f t="shared" si="4"/>
        <v/>
      </c>
      <c r="AJ6" s="140" t="str">
        <f t="shared" si="4"/>
        <v/>
      </c>
      <c r="AK6" s="140" t="str">
        <f t="shared" si="4"/>
        <v/>
      </c>
      <c r="AL6" s="140" t="str">
        <f t="shared" si="4"/>
        <v/>
      </c>
      <c r="AM6" s="140" t="str">
        <f t="shared" si="4"/>
        <v/>
      </c>
      <c r="AN6" s="140" t="str">
        <f t="shared" si="4"/>
        <v/>
      </c>
      <c r="AO6" s="140" t="str">
        <f t="shared" si="4"/>
        <v/>
      </c>
      <c r="AP6" s="140" t="str">
        <f t="shared" si="4"/>
        <v/>
      </c>
      <c r="AQ6" s="140" t="str">
        <f t="shared" si="4"/>
        <v/>
      </c>
      <c r="AR6" s="140" t="str">
        <f t="shared" si="4"/>
        <v/>
      </c>
      <c r="AS6" s="140" t="str">
        <f t="shared" si="4"/>
        <v/>
      </c>
      <c r="AT6" s="140" t="str">
        <f t="shared" si="4"/>
        <v/>
      </c>
      <c r="AU6" s="140" t="str">
        <f t="shared" si="4"/>
        <v/>
      </c>
      <c r="AX6" s="239" t="str">
        <f>IF(AC9="CO 1",(B44*D44+B45*D45+B46*D46+B47*D47)*100/(4*D48),"")</f>
        <v/>
      </c>
      <c r="AY6" s="240" t="str">
        <f>IF(AC15="CO 1",(B44*E44+B45*E45+B46*E46+B47*E47)*100/(4*E48),"")</f>
        <v/>
      </c>
      <c r="AZ6" s="240" t="str">
        <f>IF(AC16="CO 1",(B44*F44+B45*F45+B46*F46+B47*F47)*100/(4*F48),"")</f>
        <v/>
      </c>
      <c r="BA6" s="240" t="str">
        <f>IF(AC17="CO 1",(B44*G44+B45*G45+B46*G46+B47*G47)*100/(4*G48),"")</f>
        <v/>
      </c>
      <c r="BB6" s="240" t="str">
        <f>IF(AC18="CO 1",(B44*H44+B45*H45+B46*H46+B47*H47)*100/(4*H48),"")</f>
        <v/>
      </c>
      <c r="BC6" s="240" t="str">
        <f>IF(AC19="CO 1",(B44*I44+B45*I45+B46*I46+B47*I47)*100/(4*I48),"")</f>
        <v/>
      </c>
      <c r="BD6" s="240" t="str">
        <f>IF(AC20="CO 1",(B44*J44+B45*J45+B46*J46+B47*J47)*100/(4*J48),"")</f>
        <v/>
      </c>
      <c r="BE6" s="240" t="str">
        <f>IF(AC21="CO 1",(B44*K44+B45*K45+B46*K46+B47*K47)*100/(4*K48),"")</f>
        <v/>
      </c>
      <c r="BF6" s="240" t="str">
        <f>IF(AC22="CO 1",(B44*L44+B45*L45+B46*L46+B47*L47)*100/(4*L48),"")</f>
        <v/>
      </c>
      <c r="BG6" s="240" t="str">
        <f>IF(AC23="CO 1",(B44*M44+B45*M45+B46*M46+B47*M47)*100/(4*M48),"")</f>
        <v/>
      </c>
      <c r="BH6" s="240" t="str">
        <f>IF(AC24="CO 1",(B44*N44+B45*N45+B46*N46+B47*N47)*100/(4*N48),"")</f>
        <v/>
      </c>
      <c r="BI6" s="240" t="str">
        <f>IF(AC25="CO 1",($B$44*O44+$B$45*O45+$B$46*O46+$B$47*O47)*100/(4*O48),"")</f>
        <v/>
      </c>
      <c r="BJ6" s="240" t="str">
        <f>IF(AC26="CO 1",($B$44*P44+$B$45*P45+$B$46*P46+$B$47*P47)*100/(4*P48),"")</f>
        <v/>
      </c>
      <c r="BK6" s="240" t="str">
        <f>IF(AC27="CO 1",($B$44*Q44+$B$45*Q45+$B$46*Q46+$B$47*Q47)*100/(4*Q48),"")</f>
        <v/>
      </c>
      <c r="BL6" s="240" t="str">
        <f>IF(AC28="CO 1",($B$44*R44+$B$45*R45+$B$46*R46+$B$47*R47)*100/(4*R48),"")</f>
        <v/>
      </c>
      <c r="BM6" s="240" t="str">
        <f>IF(AC29="CO 1",($B$44*S44+$B$45*S45+$B$46*S46+$B$47*S47)*100/(4*S48),"")</f>
        <v/>
      </c>
      <c r="BN6" s="240" t="str">
        <f>IF(AC30="CO 1",($B$44*T44+$B$45*T45+$B$46*T46+$B$47*T47)*100/(4*T48),"")</f>
        <v/>
      </c>
      <c r="BO6" s="240" t="str">
        <f>IF(AC31="CO 1",($B$44*U44+$B$45*U45+$B$46*U46+$B$47*U47)*100/(4*U48),"")</f>
        <v/>
      </c>
      <c r="BP6" s="240" t="str">
        <f>IF(AC32="CO 1",($B$44*V44+$B$45*V45+$B$46*V46+$B$47*V47)*100/(4*V48),"")</f>
        <v/>
      </c>
      <c r="BQ6" s="240" t="str">
        <f>IF(AC33="CO 1",($B$44*W44+$B$45*W45+$B$46*W46+$B$47*W47)*100/(4*W48),"")</f>
        <v/>
      </c>
      <c r="BR6" s="142">
        <v>4.0</v>
      </c>
    </row>
    <row r="7">
      <c r="A7" s="143" t="s">
        <v>251</v>
      </c>
      <c r="B7" s="3"/>
      <c r="C7" s="4"/>
      <c r="D7" s="146">
        <v>1.0</v>
      </c>
      <c r="E7" s="146">
        <v>2.0</v>
      </c>
      <c r="F7" s="146">
        <v>3.0</v>
      </c>
      <c r="G7" s="146">
        <v>4.0</v>
      </c>
      <c r="H7" s="146">
        <v>5.0</v>
      </c>
      <c r="I7" s="146">
        <v>6.0</v>
      </c>
      <c r="J7" s="146">
        <v>7.0</v>
      </c>
      <c r="K7" s="146">
        <v>8.0</v>
      </c>
      <c r="L7" s="146">
        <v>9.0</v>
      </c>
      <c r="M7" s="146">
        <v>10.0</v>
      </c>
      <c r="N7" s="146">
        <v>11.0</v>
      </c>
      <c r="O7" s="146">
        <v>12.0</v>
      </c>
      <c r="P7" s="146">
        <v>13.0</v>
      </c>
      <c r="Q7" s="146">
        <v>14.0</v>
      </c>
      <c r="R7" s="146">
        <v>15.0</v>
      </c>
      <c r="S7" s="146">
        <v>16.0</v>
      </c>
      <c r="T7" s="146">
        <v>17.0</v>
      </c>
      <c r="U7" s="146">
        <v>18.0</v>
      </c>
      <c r="V7" s="146">
        <v>19.0</v>
      </c>
      <c r="W7" s="146">
        <v>20.0</v>
      </c>
      <c r="X7" s="241" t="s">
        <v>252</v>
      </c>
      <c r="Z7" s="61"/>
      <c r="AA7" s="61"/>
      <c r="AB7" s="61" t="str">
        <f t="shared" ref="AB7:AU7" si="5">D12</f>
        <v/>
      </c>
      <c r="AC7" s="61" t="str">
        <f t="shared" si="5"/>
        <v/>
      </c>
      <c r="AD7" s="61" t="str">
        <f t="shared" si="5"/>
        <v/>
      </c>
      <c r="AE7" s="61" t="str">
        <f t="shared" si="5"/>
        <v/>
      </c>
      <c r="AF7" s="61" t="str">
        <f t="shared" si="5"/>
        <v/>
      </c>
      <c r="AG7" s="61" t="str">
        <f t="shared" si="5"/>
        <v/>
      </c>
      <c r="AH7" s="61" t="str">
        <f t="shared" si="5"/>
        <v/>
      </c>
      <c r="AI7" s="61" t="str">
        <f t="shared" si="5"/>
        <v/>
      </c>
      <c r="AJ7" s="61" t="str">
        <f t="shared" si="5"/>
        <v/>
      </c>
      <c r="AK7" s="61" t="str">
        <f t="shared" si="5"/>
        <v/>
      </c>
      <c r="AL7" s="61" t="str">
        <f t="shared" si="5"/>
        <v/>
      </c>
      <c r="AM7" s="61" t="str">
        <f t="shared" si="5"/>
        <v/>
      </c>
      <c r="AN7" s="61" t="str">
        <f t="shared" si="5"/>
        <v/>
      </c>
      <c r="AO7" s="61" t="str">
        <f t="shared" si="5"/>
        <v/>
      </c>
      <c r="AP7" s="61" t="str">
        <f t="shared" si="5"/>
        <v/>
      </c>
      <c r="AQ7" s="61" t="str">
        <f t="shared" si="5"/>
        <v/>
      </c>
      <c r="AR7" s="61" t="str">
        <f t="shared" si="5"/>
        <v/>
      </c>
      <c r="AS7" s="61" t="str">
        <f t="shared" si="5"/>
        <v/>
      </c>
      <c r="AT7" s="61" t="str">
        <f t="shared" si="5"/>
        <v/>
      </c>
      <c r="AU7" s="61" t="str">
        <f t="shared" si="5"/>
        <v/>
      </c>
      <c r="AV7" s="96" t="s">
        <v>141</v>
      </c>
      <c r="AW7" s="144" t="str">
        <f>IF(COUNTBLANK(AX12:BQ12)=20,"",AVERAGE(AX12:BQ12))</f>
        <v/>
      </c>
      <c r="AX7" s="240" t="str">
        <f>IF(AE9="CO 1",(B44*D44+B45*D45+B46*D46+B47*D47)*100/(4*D48),"")</f>
        <v/>
      </c>
      <c r="AY7" s="240" t="str">
        <f>IF(AE15="CO 1",(B44*E44+B45*E45+B46*E46+B47*E47)*100/(4*E48),"")</f>
        <v/>
      </c>
      <c r="AZ7" s="240" t="str">
        <f>IF(AE16="CO 1",(B44*F44+B45*F45+B46*F46+B47*F47)*100/(4*F48),"")</f>
        <v/>
      </c>
      <c r="BA7" s="240" t="str">
        <f>IF(AE17="CO 1",(B44*G44+B45*G45+B46*G46+B47*G47)*100/(4*G48),"")</f>
        <v/>
      </c>
      <c r="BB7" s="240" t="str">
        <f>IF(AE18="CO 1",(B44*H44+B45*H45+B46*H46+B47*H47)*100/(4*H48),"")</f>
        <v/>
      </c>
      <c r="BC7" s="240" t="str">
        <f>IF(AE19="CO 1",(B44*I44+B45*I45+B46*I46+B47*I47)*100/(4*I48),"")</f>
        <v/>
      </c>
      <c r="BD7" s="240" t="str">
        <f>IF(AE20="CO 1",(B44*J44+B45*J45+B46*J46+B47*J47)*100/(4*J48),"")</f>
        <v/>
      </c>
      <c r="BE7" s="240" t="str">
        <f>IF(AE21="CO 1",(B44*K44+B45*K45+B46*K46+B47*K47)*100/(4*K48),"")</f>
        <v/>
      </c>
      <c r="BF7" s="240" t="str">
        <f>IF(AE22="CO 1",(B44*L44+B45*L45+B46*L46+B47*L47)*100/(4*L48),"")</f>
        <v/>
      </c>
      <c r="BG7" s="240" t="str">
        <f>IF(AE23="CO 1",(B44*M44+B45*M45+B46*M46+B47*M47)*100/(4*M48),"")</f>
        <v/>
      </c>
      <c r="BH7" s="240" t="str">
        <f>IF(AE24="CO 1",(B44*N44+B45*N45+B46*N46+B47*N47)*100/(4*N48),"")</f>
        <v/>
      </c>
      <c r="BI7" s="240" t="str">
        <f>IF(AE25="CO 1",($B$44*O44+$B$45*O45+$B$46*O46+$B$47*O47)*100/(4*O48),"")</f>
        <v/>
      </c>
      <c r="BJ7" s="240" t="str">
        <f>IF(AE26="CO 1",($B$44*P44+$B$45*P45+$B$46*P46+$B$47*P47)*100/(4*P48),"")</f>
        <v/>
      </c>
      <c r="BK7" s="149" t="str">
        <f>IF(AE27="CO 1",($B$44*Q44+$B$45*Q45+$B$46*Q46+$B$47*Q47)*100/(4*Q48),"")</f>
        <v/>
      </c>
      <c r="BL7" s="149" t="str">
        <f>IF(AE28="CO 1",($B$44*R44+$B$45*R45+$B$46*R46+$B$47*R47)*100/(4*R48),"")</f>
        <v/>
      </c>
      <c r="BM7" s="149" t="str">
        <f>IF(AE29="CO 1",($B$44*S44+$B$45*S45+$B$46*S46+$B$47*S47)*100/(4*S48),"")</f>
        <v/>
      </c>
      <c r="BN7" s="149" t="str">
        <f>IF(AE30="CO 1",($B$44*T44+$B$45*T45+$B$46*T46+$B$47*T47)*100/(4*T48),"")</f>
        <v/>
      </c>
      <c r="BO7" s="149" t="str">
        <f>IF(AE31="CO 1",($B$44*U44+$B$45*U45+$B$46*U46+$B$47*U47)*100/(4*U48),"")</f>
        <v/>
      </c>
      <c r="BP7" s="149" t="str">
        <f>IF(AE32="CO 1",($B$44*V44+$B$45*V45+$B$46*V46+$B$47*V47)*100/(4*V48),"")</f>
        <v/>
      </c>
      <c r="BQ7" s="149" t="str">
        <f>IF(AE33="CO 1",($B$44*W44+$B$45*W45+$B$46*W46+$B$47*W47)*100/(4*W48),"")</f>
        <v/>
      </c>
      <c r="BR7" s="142">
        <v>5.0</v>
      </c>
    </row>
    <row r="8">
      <c r="A8" s="145" t="s">
        <v>200</v>
      </c>
      <c r="B8" s="46"/>
      <c r="C8" s="47"/>
      <c r="D8" s="146" t="str">
        <f>'BATCH 1'!D8</f>
        <v/>
      </c>
      <c r="E8" s="146" t="str">
        <f>'BATCH 1'!E8</f>
        <v/>
      </c>
      <c r="F8" s="146" t="str">
        <f>'BATCH 1'!F8</f>
        <v/>
      </c>
      <c r="G8" s="146" t="str">
        <f>'BATCH 1'!G8</f>
        <v/>
      </c>
      <c r="H8" s="146" t="str">
        <f>'BATCH 1'!H8</f>
        <v/>
      </c>
      <c r="I8" s="146" t="str">
        <f>'BATCH 1'!I8</f>
        <v/>
      </c>
      <c r="J8" s="146" t="str">
        <f>'BATCH 1'!J8</f>
        <v/>
      </c>
      <c r="K8" s="146" t="str">
        <f>'BATCH 1'!K8</f>
        <v/>
      </c>
      <c r="L8" s="146" t="str">
        <f>'BATCH 1'!L8</f>
        <v/>
      </c>
      <c r="M8" s="146" t="str">
        <f>'BATCH 1'!M8</f>
        <v/>
      </c>
      <c r="N8" s="146" t="str">
        <f>'BATCH 1'!N8</f>
        <v/>
      </c>
      <c r="O8" s="146" t="str">
        <f>'BATCH 1'!O8</f>
        <v/>
      </c>
      <c r="P8" s="146" t="str">
        <f>'BATCH 1'!P8</f>
        <v/>
      </c>
      <c r="Q8" s="146" t="str">
        <f>'BATCH 1'!Q8</f>
        <v/>
      </c>
      <c r="R8" s="146" t="str">
        <f>'BATCH 1'!R8</f>
        <v/>
      </c>
      <c r="S8" s="146" t="str">
        <f>'BATCH 1'!S8</f>
        <v/>
      </c>
      <c r="T8" s="146" t="str">
        <f>'BATCH 1'!T8</f>
        <v/>
      </c>
      <c r="U8" s="146" t="str">
        <f>'BATCH 1'!U8</f>
        <v/>
      </c>
      <c r="V8" s="146" t="str">
        <f>'BATCH 1'!V8</f>
        <v/>
      </c>
      <c r="W8" s="146" t="str">
        <f>'BATCH 1'!W8</f>
        <v/>
      </c>
      <c r="X8" s="91"/>
      <c r="Z8" s="61"/>
      <c r="AA8" s="61"/>
      <c r="AB8" s="61" t="str">
        <f t="shared" ref="AB8:AU8" si="6">D13</f>
        <v/>
      </c>
      <c r="AC8" s="61" t="str">
        <f t="shared" si="6"/>
        <v/>
      </c>
      <c r="AD8" s="61" t="str">
        <f t="shared" si="6"/>
        <v/>
      </c>
      <c r="AE8" s="61" t="str">
        <f t="shared" si="6"/>
        <v/>
      </c>
      <c r="AF8" s="61" t="str">
        <f t="shared" si="6"/>
        <v/>
      </c>
      <c r="AG8" s="61" t="str">
        <f t="shared" si="6"/>
        <v/>
      </c>
      <c r="AH8" s="61" t="str">
        <f t="shared" si="6"/>
        <v/>
      </c>
      <c r="AI8" s="61" t="str">
        <f t="shared" si="6"/>
        <v/>
      </c>
      <c r="AJ8" s="61" t="str">
        <f t="shared" si="6"/>
        <v/>
      </c>
      <c r="AK8" s="61" t="str">
        <f t="shared" si="6"/>
        <v/>
      </c>
      <c r="AL8" s="61" t="str">
        <f t="shared" si="6"/>
        <v/>
      </c>
      <c r="AM8" s="61" t="str">
        <f t="shared" si="6"/>
        <v/>
      </c>
      <c r="AN8" s="61" t="str">
        <f t="shared" si="6"/>
        <v/>
      </c>
      <c r="AO8" s="61" t="str">
        <f t="shared" si="6"/>
        <v/>
      </c>
      <c r="AP8" s="61" t="str">
        <f t="shared" si="6"/>
        <v/>
      </c>
      <c r="AQ8" s="61" t="str">
        <f t="shared" si="6"/>
        <v/>
      </c>
      <c r="AR8" s="61" t="str">
        <f t="shared" si="6"/>
        <v/>
      </c>
      <c r="AS8" s="61" t="str">
        <f t="shared" si="6"/>
        <v/>
      </c>
      <c r="AT8" s="61" t="str">
        <f t="shared" si="6"/>
        <v/>
      </c>
      <c r="AU8" s="61" t="str">
        <f t="shared" si="6"/>
        <v/>
      </c>
      <c r="AV8" s="96" t="s">
        <v>142</v>
      </c>
      <c r="AW8" s="144" t="str">
        <f>IF(COUNTBLANK(AX22:BQ22)=20,"",AVERAGE(AX22:BQ22))</f>
        <v/>
      </c>
      <c r="AX8" s="242" t="str">
        <f>IF(AG9="CO 1",(B44*D44+B45*D45+B46*D46+B47*D47)*100/(4*D48),"")</f>
        <v/>
      </c>
      <c r="AY8" s="242" t="str">
        <f>IF(AG15="CO 1",(B44*E44+B45*E45+B46*E46+B47*E47)*100/(4*E48),"")</f>
        <v/>
      </c>
      <c r="AZ8" s="242" t="str">
        <f>IF(AG16="CO 1",(B44*F44+B45*F45+B46*F46+B47*F47)*100/(4*F48),"")</f>
        <v/>
      </c>
      <c r="BA8" s="242" t="str">
        <f>IF(AG17="CO 1",(B44*G44+B45*G45+B46*G46+B47*G47)*100/(4*G48),"")</f>
        <v/>
      </c>
      <c r="BB8" s="242" t="str">
        <f>IF(AG18="CO 1",(B44*H44+B45*H45+B46*H46+B47*H47)*100/(4*H48),"")</f>
        <v/>
      </c>
      <c r="BC8" s="242" t="str">
        <f>IF(AG19="CO 1",(B44*I44+B45*I45+B46*I46+B47*I47)*100/(4*I48),"")</f>
        <v/>
      </c>
      <c r="BD8" s="242" t="str">
        <f>IF(AG20="CO 1",(B44*J44+B45*J45+B46*J46+B47*J47)*100/(4*J48),"")</f>
        <v/>
      </c>
      <c r="BE8" s="242" t="str">
        <f>IF(AG21="CO 1",(B44*K44+B45*K45+B46*K46+B47*K47)*100/(4*K48),"")</f>
        <v/>
      </c>
      <c r="BF8" s="242" t="str">
        <f>IF(AG22="CO 1",(B44*L44+B45*L45+B46*L46+B47*L47)*100/(4*L48),"")</f>
        <v/>
      </c>
      <c r="BG8" s="242" t="str">
        <f>IF(AG23="CO 1",(B44*M44+B45*M45+B46*M46+B47*M47)*100/(4*M48),"")</f>
        <v/>
      </c>
      <c r="BH8" s="242" t="str">
        <f>IF(AG24="CO 1",(B44*N44+B45*N45+B46*N46+B47*N47)*100/(4*N48),"")</f>
        <v/>
      </c>
      <c r="BI8" s="242" t="str">
        <f>IF(AG25="CO 1",($B$44*O44+$B$45*O45+$B$46*O46+$B$47*O47)*100/(4*O48),"")</f>
        <v/>
      </c>
      <c r="BJ8" s="242" t="str">
        <f>IF(AG26="CO 1",($B$44*P44+$B$45*P45+$B$46*P46+$B$47*P47)*100/(4*P48),"")</f>
        <v/>
      </c>
      <c r="BK8" s="242" t="str">
        <f>IF(AG27="CO 1",($B$44*Q44+$B$45*Q45+$B$46*Q46+$B$47*Q47)*100/(4*Q48),"")</f>
        <v/>
      </c>
      <c r="BL8" s="242" t="str">
        <f>IF(AG28="CO 1",($B$44*R44+$B$45*R45+$B$46*R46+$B$47*R47)*100/(4*R48),"")</f>
        <v/>
      </c>
      <c r="BM8" s="242" t="str">
        <f>IF(AG29="CO 1",($B$44*S44+$B$45*S45+$B$46*S46+$B$47*S47)*100/(4*S48),"")</f>
        <v/>
      </c>
      <c r="BN8" s="242" t="str">
        <f>IF(AG30="CO 1",($B$44*T44+$B$45*T45+$B$46*T46+$B$47*T47)*100/(4*T48),"")</f>
        <v/>
      </c>
      <c r="BO8" s="242" t="str">
        <f>IF(AG31="CO 1",($B$44*U44+$B$45*U45+$B$46*U46+$B$47*U47)*100/(4*U48),"")</f>
        <v/>
      </c>
      <c r="BP8" s="242" t="str">
        <f>IF(AG32="CO 1",($B$44*V44+$B$45*V45+$B$46*V46+$B$47*V47)*100/(4*V48),"")</f>
        <v/>
      </c>
      <c r="BQ8" s="242" t="str">
        <f>IF(AG33="CO 1",($B$44*W44+$B$45*W45+$B$46*W46+$B$47*W47)*100/(4*W48),"")</f>
        <v/>
      </c>
      <c r="BR8" s="142">
        <v>6.0</v>
      </c>
    </row>
    <row r="9">
      <c r="A9" s="54"/>
      <c r="C9" s="55"/>
      <c r="D9" s="146" t="str">
        <f>'BATCH 1'!D9</f>
        <v/>
      </c>
      <c r="E9" s="146" t="str">
        <f>'BATCH 1'!E9</f>
        <v/>
      </c>
      <c r="F9" s="146" t="str">
        <f>'BATCH 1'!F9</f>
        <v/>
      </c>
      <c r="G9" s="146" t="str">
        <f>'BATCH 1'!G9</f>
        <v/>
      </c>
      <c r="H9" s="146" t="str">
        <f>'BATCH 1'!H9</f>
        <v/>
      </c>
      <c r="I9" s="146" t="str">
        <f>'BATCH 1'!I9</f>
        <v/>
      </c>
      <c r="J9" s="146" t="str">
        <f>'BATCH 1'!J9</f>
        <v/>
      </c>
      <c r="K9" s="146" t="str">
        <f>'BATCH 1'!K9</f>
        <v/>
      </c>
      <c r="L9" s="146" t="str">
        <f>'BATCH 1'!L9</f>
        <v/>
      </c>
      <c r="M9" s="146" t="str">
        <f>'BATCH 1'!M9</f>
        <v/>
      </c>
      <c r="N9" s="146" t="str">
        <f>'BATCH 1'!N9</f>
        <v/>
      </c>
      <c r="O9" s="146" t="str">
        <f>'BATCH 1'!O9</f>
        <v/>
      </c>
      <c r="P9" s="146" t="str">
        <f>'BATCH 1'!P9</f>
        <v/>
      </c>
      <c r="Q9" s="146" t="str">
        <f>'BATCH 1'!Q9</f>
        <v/>
      </c>
      <c r="R9" s="146" t="str">
        <f>'BATCH 1'!R9</f>
        <v/>
      </c>
      <c r="S9" s="146" t="str">
        <f>'BATCH 1'!S9</f>
        <v/>
      </c>
      <c r="T9" s="146" t="str">
        <f>'BATCH 1'!T9</f>
        <v/>
      </c>
      <c r="U9" s="146" t="str">
        <f>'BATCH 1'!U9</f>
        <v/>
      </c>
      <c r="V9" s="146" t="str">
        <f>'BATCH 1'!V9</f>
        <v/>
      </c>
      <c r="W9" s="146" t="str">
        <f>'BATCH 1'!W9</f>
        <v/>
      </c>
      <c r="X9" s="91"/>
      <c r="Z9" s="61"/>
      <c r="AA9" s="61"/>
      <c r="AB9" s="61" t="str">
        <f>IFERROR(__xludf.DUMMYFUNCTION("SPLIT(AB3,""_"")"),"#VALUE!")</f>
        <v>#VALUE!</v>
      </c>
      <c r="AC9" s="61"/>
      <c r="AD9" s="61" t="str">
        <f>IFERROR(__xludf.DUMMYFUNCTION("SPLIT(AB4,""_"")"),"#VALUE!")</f>
        <v>#VALUE!</v>
      </c>
      <c r="AE9" s="61"/>
      <c r="AF9" s="148" t="str">
        <f>IFERROR(__xludf.DUMMYFUNCTION("SPLIT(AB5,""_"")"),"#VALUE!")</f>
        <v>#VALUE!</v>
      </c>
      <c r="AH9" s="243" t="str">
        <f>IFERROR(__xludf.DUMMYFUNCTION("SPLIT(AB6,""_"")"),"#VALUE!")</f>
        <v>#VALUE!</v>
      </c>
      <c r="AJ9" t="str">
        <f>IFERROR(__xludf.DUMMYFUNCTION("SPLIT(AB7,""_"")"),"#VALUE!")</f>
        <v>#VALUE!</v>
      </c>
      <c r="AL9" t="str">
        <f>IFERROR(__xludf.DUMMYFUNCTION("SPLIT(AB8,""_"")"),"#VALUE!")</f>
        <v>#VALUE!</v>
      </c>
      <c r="AV9" s="96" t="s">
        <v>145</v>
      </c>
      <c r="AW9" s="144" t="str">
        <f>IF(COUNTBLANK(AX32:BQ32)=20,"",AVERAGE(AX32:BQ32))</f>
        <v/>
      </c>
      <c r="AX9" s="239" t="str">
        <f>IF(AI9="CO 1",(B44*D44+B45*D45+B46*D46+B47*D47)*100/(4*D48),"")</f>
        <v/>
      </c>
      <c r="AY9" s="239" t="str">
        <f>IF(AI15="CO 1",(B44*E44+B45*E45+B46*E46+B47*E47)*100/(4*E48),"")</f>
        <v/>
      </c>
      <c r="AZ9" s="239" t="str">
        <f>IF(AI16="CO 1",(B44*F44+B45*F45+B46*F46+B47*F47)*100/(4*F48),"")</f>
        <v/>
      </c>
      <c r="BA9" s="239" t="str">
        <f>IF(AI17="CO 1",(B44*G44+B45*G45+B46*G46+B47*G47)*100/(4*G48),"")</f>
        <v/>
      </c>
      <c r="BB9" s="239" t="str">
        <f>IF(AI18="CO 1",(B44*H44+B45*H45+B46*H46+B47*H47)*100/(4*H48),"")</f>
        <v/>
      </c>
      <c r="BC9" s="239" t="str">
        <f>IF(AI19="CO 1",(B44*I44+B45*I45+B46*I46+B47*I47)*100/(4*I48),"")</f>
        <v/>
      </c>
      <c r="BD9" s="239" t="str">
        <f>IF(AI20="CO 1",(B44*J44+B45*J45+B46*J46+B47*J47)*100/(4*J48),"")</f>
        <v/>
      </c>
      <c r="BE9" s="239" t="str">
        <f>IF(AI21="CO 1",(B44*K44+B45*K45+B46*K46+B47*K47)*100/(4*K48),"")</f>
        <v/>
      </c>
      <c r="BF9" s="239" t="str">
        <f>IF(AI22="CO 1",(B44*L44+B45*L45+B46*L46+B47*L47)*100/(4*L48),"")</f>
        <v/>
      </c>
      <c r="BG9" s="239" t="str">
        <f>IF(AI23="CO 1",(B44*M44+B45*M45+B46*M46+B47*M47)*100/(4*M48),"")</f>
        <v/>
      </c>
      <c r="BH9" s="239" t="str">
        <f>IF(AI24="CO 1",(B44*N44+B45*N45+B46*N46+B47*N47)*100/(4*N48),"")</f>
        <v/>
      </c>
      <c r="BI9" s="239" t="str">
        <f>IF(AI25="CO 1",($B$44*O44+$B$45*O45+$B$46*O46+$B$47*O47)*100/(4*O48),"")</f>
        <v/>
      </c>
      <c r="BJ9" s="239" t="str">
        <f>IF(AI26="CO 1",($B$44*P44+$B$45*P45+$B$46*P46+$B$47*P47)*100/(4*P48),"")</f>
        <v/>
      </c>
      <c r="BK9" s="239" t="str">
        <f>IF(AI27="CO 1",($B$44*Q44+$B$45*Q45+$B$46*Q46+$B$47*Q47)*100/(4*Q48),"")</f>
        <v/>
      </c>
      <c r="BL9" s="239" t="str">
        <f>IF(AI28="CO 1",($B$44*R44+$B$45*R45+$B$46*R46+$B$47*R47)*100/(4*R48),"")</f>
        <v/>
      </c>
      <c r="BM9" s="239" t="str">
        <f>IF(AI29="CO 1",($B$44*S44+$B$45*S45+$B$46*S46+$B$47*S47)*100/(4*S48),"")</f>
        <v/>
      </c>
      <c r="BN9" s="239" t="str">
        <f>IF(AI30="CO 1",($B$44*T44+$B$45*T45+$B$46*T46+$B$47*T47)*100/(4*T48),"")</f>
        <v/>
      </c>
      <c r="BO9" s="239" t="str">
        <f>IF(AI31="CO 1",($B$44*U44+$B$45*U45+$B$46*U46+$B$47*U47)*100/(4*U48),"")</f>
        <v/>
      </c>
      <c r="BP9" s="239" t="str">
        <f>IF(AI32="CO 1",($B$44*V44+$B$45*V45+$B$46*V46+$B$47*V47)*100/(4*V48),"")</f>
        <v/>
      </c>
      <c r="BQ9" s="239" t="str">
        <f>IF(AI33="CO 1",($B$44*W44+$B$45*W45+$B$46*W46+$B$47*W47)*100/(4*W48),"")</f>
        <v/>
      </c>
      <c r="BR9" s="142">
        <v>7.0</v>
      </c>
    </row>
    <row r="10">
      <c r="A10" s="54"/>
      <c r="C10" s="55"/>
      <c r="D10" s="146" t="str">
        <f>'BATCH 1'!D10</f>
        <v/>
      </c>
      <c r="E10" s="146" t="str">
        <f>'BATCH 1'!E10</f>
        <v/>
      </c>
      <c r="F10" s="146" t="str">
        <f>'BATCH 1'!F10</f>
        <v/>
      </c>
      <c r="G10" s="146" t="str">
        <f>'BATCH 1'!G10</f>
        <v/>
      </c>
      <c r="H10" s="146" t="str">
        <f>'BATCH 1'!H10</f>
        <v/>
      </c>
      <c r="I10" s="146" t="str">
        <f>'BATCH 1'!I10</f>
        <v/>
      </c>
      <c r="J10" s="146" t="str">
        <f>'BATCH 1'!J10</f>
        <v/>
      </c>
      <c r="K10" s="146" t="str">
        <f>'BATCH 1'!K10</f>
        <v/>
      </c>
      <c r="L10" s="146" t="str">
        <f>'BATCH 1'!L10</f>
        <v/>
      </c>
      <c r="M10" s="146" t="str">
        <f>'BATCH 1'!M10</f>
        <v/>
      </c>
      <c r="N10" s="146" t="str">
        <f>'BATCH 1'!N10</f>
        <v/>
      </c>
      <c r="O10" s="146" t="str">
        <f>'BATCH 1'!O10</f>
        <v/>
      </c>
      <c r="P10" s="146" t="str">
        <f>'BATCH 1'!P10</f>
        <v/>
      </c>
      <c r="Q10" s="146" t="str">
        <f>'BATCH 1'!Q10</f>
        <v/>
      </c>
      <c r="R10" s="146" t="str">
        <f>'BATCH 1'!R10</f>
        <v/>
      </c>
      <c r="S10" s="146" t="str">
        <f>'BATCH 1'!S10</f>
        <v/>
      </c>
      <c r="T10" s="146" t="str">
        <f>'BATCH 1'!T10</f>
        <v/>
      </c>
      <c r="U10" s="146" t="str">
        <f>'BATCH 1'!U10</f>
        <v/>
      </c>
      <c r="V10" s="146" t="str">
        <f>'BATCH 1'!V10</f>
        <v/>
      </c>
      <c r="W10" s="146" t="str">
        <f>'BATCH 1'!W10</f>
        <v/>
      </c>
      <c r="X10" s="91"/>
      <c r="Z10" s="61"/>
      <c r="AA10" s="61"/>
      <c r="AB10" s="61"/>
      <c r="AC10" s="61"/>
      <c r="AD10" s="61"/>
      <c r="AE10" s="61"/>
      <c r="AF10" s="148"/>
      <c r="AV10" s="96" t="s">
        <v>146</v>
      </c>
      <c r="AW10" s="144" t="str">
        <f>IF(COUNTBLANK(AX43:BQ43)=20,"",AVERAGE(AX43:BQ43))</f>
        <v/>
      </c>
      <c r="AX10" s="244" t="str">
        <f>IF(AK9="CO 1",(B44*D44+B45*D45+B46*D46+B47*D47)*100/(4*D48),"")</f>
        <v/>
      </c>
      <c r="AY10" s="244" t="str">
        <f>IF(AK15="CO 1",(B44*E44+B45*E45+B46*E46+B47*E47)*100/(4*E48),"")</f>
        <v/>
      </c>
      <c r="AZ10" s="244" t="str">
        <f>IF(AK16="CO 1",(B44*F44+B45*F45+B46*F46+B47*F47)*100/(4*F48),"")</f>
        <v/>
      </c>
      <c r="BA10" s="244" t="str">
        <f>IF(AK17="CO 1",(B44*G44+B45*G45+B46*G46+B47*G47)*100/(4*G48),"")</f>
        <v/>
      </c>
      <c r="BB10" s="244" t="str">
        <f>IF(AK18="CO 1",(B44*H44+B45*H45+B46*H46+B47*H47)*100/(4*H48),"")</f>
        <v/>
      </c>
      <c r="BC10" s="244" t="str">
        <f>IF(AK19="CO 1",(B44*I44+B45*I45+B46*I46+B47*I47)*100/(4*I48),"")</f>
        <v/>
      </c>
      <c r="BD10" s="244" t="str">
        <f>IF(AK20="CO 1",(B44*J44+B45*J45+B46*J46+B47*J47)*100/(4*J48),"")</f>
        <v/>
      </c>
      <c r="BE10" s="244" t="str">
        <f>IF(AK21="CO 1",(B44*K44+B45*K45+B46*K46+B47*K47)*100/(4*K48),"")</f>
        <v/>
      </c>
      <c r="BF10" s="244" t="str">
        <f>IF(AK22="CO 1",(B44*L44+B45*L45+B46*L46+B47*L47)*100/(4*L48),"")</f>
        <v/>
      </c>
      <c r="BG10" s="244" t="str">
        <f>IF(AK23="CO 1",(B44*M44+B45*M45+B46*M46+B47*M47)*100/(4*M48),"")</f>
        <v/>
      </c>
      <c r="BH10" s="244" t="str">
        <f>IF(AK24="CO 1",(B44*N44+B45*N45+B46*N46+B47*N47)*100/(4*N48),"")</f>
        <v/>
      </c>
      <c r="BI10" s="244" t="str">
        <f>IF(AK25="CO 1",($B$44*O44+$B$45*O45+$B$46*O46+$B$47*O47)*100/(4*O48),"")</f>
        <v/>
      </c>
      <c r="BJ10" s="244" t="str">
        <f>IF(AK26="CO 1",($B$44*P44+$B$45*P45+$B$46*P46+$B$47*P47)*100/(4*P48),"")</f>
        <v/>
      </c>
      <c r="BK10" s="244" t="str">
        <f>IF(AK27="CO 1",($B$44*Q44+$B$45*Q45+$B$46*Q46+$B$47*Q47)*100/(4*Q48),"")</f>
        <v/>
      </c>
      <c r="BL10" s="244" t="str">
        <f>IF(AK28="CO 1",($B$44*R44+$B$45*R45+$B$46*R46+$B$47*R47)*100/(4*R48),"")</f>
        <v/>
      </c>
      <c r="BM10" s="244" t="str">
        <f>IF(AK29="CO 1",($B$44*S44+$B$45*S45+$B$46*S46+$B$47*S47)*100/(4*S48),"")</f>
        <v/>
      </c>
      <c r="BN10" s="244" t="str">
        <f>IF(AK30="CO 1",($B$44*T44+$B$45*T45+$B$46*T46+$B$47*T47)*100/(4*T48),"")</f>
        <v/>
      </c>
      <c r="BO10" s="244" t="str">
        <f>IF(AK31="CO 1",($B$44*U44+$B$45*U45+$B$46*U46+$B$47*U47)*100/(4*U48),"")</f>
        <v/>
      </c>
      <c r="BP10" s="244" t="str">
        <f>IF(AK32="CO 1",($B$44*V44+$B$45*V45+$B$46*V46+$B$47*V47)*100/(4*V48),"")</f>
        <v/>
      </c>
      <c r="BQ10" s="244" t="str">
        <f>IF(AK33="CO 1",($B$44*W44+$B$45*W45+$B$46*W46+$B$47*W47)*100/(4*W48),"")</f>
        <v/>
      </c>
      <c r="BR10" s="142"/>
    </row>
    <row r="11">
      <c r="A11" s="54"/>
      <c r="C11" s="55"/>
      <c r="D11" s="146" t="str">
        <f>'BATCH 1'!D11</f>
        <v/>
      </c>
      <c r="E11" s="146" t="str">
        <f>'BATCH 1'!E11</f>
        <v/>
      </c>
      <c r="F11" s="146" t="str">
        <f>'BATCH 1'!F11</f>
        <v/>
      </c>
      <c r="G11" s="146" t="str">
        <f>'BATCH 1'!G11</f>
        <v/>
      </c>
      <c r="H11" s="146" t="str">
        <f>'BATCH 1'!H11</f>
        <v/>
      </c>
      <c r="I11" s="146" t="str">
        <f>'BATCH 1'!I11</f>
        <v/>
      </c>
      <c r="J11" s="146" t="str">
        <f>'BATCH 1'!J11</f>
        <v/>
      </c>
      <c r="K11" s="146" t="str">
        <f>'BATCH 1'!K11</f>
        <v/>
      </c>
      <c r="L11" s="146" t="str">
        <f>'BATCH 1'!L11</f>
        <v/>
      </c>
      <c r="M11" s="146" t="str">
        <f>'BATCH 1'!M11</f>
        <v/>
      </c>
      <c r="N11" s="146" t="str">
        <f>'BATCH 1'!N11</f>
        <v/>
      </c>
      <c r="O11" s="146" t="str">
        <f>'BATCH 1'!O11</f>
        <v/>
      </c>
      <c r="P11" s="146" t="str">
        <f>'BATCH 1'!P11</f>
        <v/>
      </c>
      <c r="Q11" s="146" t="str">
        <f>'BATCH 1'!Q11</f>
        <v/>
      </c>
      <c r="R11" s="146" t="str">
        <f>'BATCH 1'!R11</f>
        <v/>
      </c>
      <c r="S11" s="146" t="str">
        <f>'BATCH 1'!S11</f>
        <v/>
      </c>
      <c r="T11" s="146" t="str">
        <f>'BATCH 1'!T11</f>
        <v/>
      </c>
      <c r="U11" s="146" t="str">
        <f>'BATCH 1'!U11</f>
        <v/>
      </c>
      <c r="V11" s="146" t="str">
        <f>'BATCH 1'!V11</f>
        <v/>
      </c>
      <c r="W11" s="146" t="str">
        <f>'BATCH 1'!W11</f>
        <v/>
      </c>
      <c r="X11" s="91"/>
      <c r="Z11" s="61"/>
      <c r="AA11" s="61"/>
      <c r="AB11" s="61"/>
      <c r="AC11" s="61"/>
      <c r="AD11" s="61"/>
      <c r="AE11" s="61"/>
      <c r="AF11" s="148"/>
      <c r="AV11" s="96" t="s">
        <v>147</v>
      </c>
      <c r="AW11" s="144" t="str">
        <f>IF(COUNTBLANK(AX53:BQ53)=20,"",AVERAGE(AX53:BQ53))</f>
        <v/>
      </c>
      <c r="AX11" s="239" t="str">
        <f>IF(AM9="CO 1",(B44*D44+B45*D45+B46*D46+B47*D47)*100/(4*D48),"")</f>
        <v/>
      </c>
      <c r="AY11" s="239" t="str">
        <f>IF(AM15="CO 1",(B44*E44+B45*E45+B46*E46+B47*E47)*100/(4*E48),"")</f>
        <v/>
      </c>
      <c r="AZ11" s="239" t="str">
        <f>IF(AM16="CO 1",(B44*F44+B45*F45+B46*F46+B47*F47)*100/(4*F48),"")</f>
        <v/>
      </c>
      <c r="BA11" s="239" t="str">
        <f>IF(AM17="CO 1",(B44*G44+B45*G45+B46*G46+B47*G47)*100/(4*G48),"")</f>
        <v/>
      </c>
      <c r="BB11" s="239" t="str">
        <f>IF(AM18="CO 1",(B44*H44+B45*H45+B46*H46+B47*H47)*100/(4*H48),"")</f>
        <v/>
      </c>
      <c r="BC11" s="239" t="str">
        <f>IF(AM19="CO 1",(B44*I44+B45*I45+B46*I46+B47*I47)*100/(4*I48),"")</f>
        <v/>
      </c>
      <c r="BD11" s="239" t="str">
        <f>IF(AM20="CO 1",(B44*J44+B45*J45+B46*J46+B47*J47)*100/(4*J48),"")</f>
        <v/>
      </c>
      <c r="BE11" s="239" t="str">
        <f>IF(AM21="CO 1",(B44*K44+B45*K45+B46*K46+B47*K47)*100/(4*K48),"")</f>
        <v/>
      </c>
      <c r="BF11" s="239" t="str">
        <f>IF(AM22="CO 1",(B44*L44+B45*L45+B46*L46+B47*L47)*100/(4*L48),"")</f>
        <v/>
      </c>
      <c r="BG11" s="239" t="str">
        <f>IF(AM23="CO 1",(B44*M44+B45*M45+B46*M46+B47*M47)*100/(4*M48),"")</f>
        <v/>
      </c>
      <c r="BH11" s="239" t="str">
        <f>IF(AM24="CO 1",(B44*N44+B45*N45+B46*N46+B47*N47)*100/(4*N48),"")</f>
        <v/>
      </c>
      <c r="BI11" s="239" t="str">
        <f>IF(AM25="CO 1",($B$44*O44+$B$45*O45+$B$46*O46+$B$47*O47)*100/(4*O48),"")</f>
        <v/>
      </c>
      <c r="BJ11" s="239" t="str">
        <f>IF(AM26="CO 1",($B$44*P44+$B$45*P45+$B$46*P46+$B$47*P47)*100/(4*P48),"")</f>
        <v/>
      </c>
      <c r="BK11" s="239" t="str">
        <f>IF(AM27="CO 1",($B$44*Q44+$B$45*Q45+$B$46*Q46+$B$47*Q47)*100/(4*Q48),"")</f>
        <v/>
      </c>
      <c r="BL11" s="239" t="str">
        <f>IF(AM28="CO 1",($B$44*R44+$B$45*R45+$B$46*R46+$B$47*R47)*100/(4*R48),"")</f>
        <v/>
      </c>
      <c r="BM11" s="239" t="str">
        <f>IF(AM29="CO 1",($B$44*S44+$B$45*S45+$B$46*S46+$B$47*S47)*100/(4*S48),"")</f>
        <v/>
      </c>
      <c r="BN11" s="239" t="str">
        <f>IF(AM30="CO 1",($B$44*T44+$B$45*T45+$B$46*T46+$B$47*T47)*100/(4*T48),"")</f>
        <v/>
      </c>
      <c r="BO11" s="239" t="str">
        <f>IF(AM31="CO 1",($B$44*U44+$B$45*U45+$B$46*U46+$B$47*U47)*100/(4*U48),"")</f>
        <v/>
      </c>
      <c r="BP11" s="239" t="str">
        <f>IF(AM32="CO 1",($B$44*V44+$B$45*V45+$B$46*V46+$B$47*V47)*100/(4*V48),"")</f>
        <v/>
      </c>
      <c r="BQ11" s="239" t="str">
        <f>IF(AM33="CO 1",($B$44*W44+$B$45*W45+$B$46*W46+$B$47*W47)*100/(4*W48),"")</f>
        <v/>
      </c>
      <c r="BR11" s="142"/>
    </row>
    <row r="12">
      <c r="A12" s="54"/>
      <c r="C12" s="55"/>
      <c r="D12" s="146" t="str">
        <f>'BATCH 1'!D12</f>
        <v/>
      </c>
      <c r="E12" s="146" t="str">
        <f>'BATCH 1'!E12</f>
        <v/>
      </c>
      <c r="F12" s="146" t="str">
        <f>'BATCH 1'!F12</f>
        <v/>
      </c>
      <c r="G12" s="146" t="str">
        <f>'BATCH 1'!G12</f>
        <v/>
      </c>
      <c r="H12" s="146" t="str">
        <f>'BATCH 1'!H12</f>
        <v/>
      </c>
      <c r="I12" s="146" t="str">
        <f>'BATCH 1'!I12</f>
        <v/>
      </c>
      <c r="J12" s="146" t="str">
        <f>'BATCH 1'!J12</f>
        <v/>
      </c>
      <c r="K12" s="146" t="str">
        <f>'BATCH 1'!K12</f>
        <v/>
      </c>
      <c r="L12" s="146" t="str">
        <f>'BATCH 1'!L12</f>
        <v/>
      </c>
      <c r="M12" s="146" t="str">
        <f>'BATCH 1'!M12</f>
        <v/>
      </c>
      <c r="N12" s="146" t="str">
        <f>'BATCH 1'!N12</f>
        <v/>
      </c>
      <c r="O12" s="146" t="str">
        <f>'BATCH 1'!O12</f>
        <v/>
      </c>
      <c r="P12" s="146" t="str">
        <f>'BATCH 1'!P12</f>
        <v/>
      </c>
      <c r="Q12" s="146" t="str">
        <f>'BATCH 1'!Q12</f>
        <v/>
      </c>
      <c r="R12" s="146" t="str">
        <f>'BATCH 1'!R12</f>
        <v/>
      </c>
      <c r="S12" s="146" t="str">
        <f>'BATCH 1'!S12</f>
        <v/>
      </c>
      <c r="T12" s="146" t="str">
        <f>'BATCH 1'!T12</f>
        <v/>
      </c>
      <c r="U12" s="146" t="str">
        <f>'BATCH 1'!U12</f>
        <v/>
      </c>
      <c r="V12" s="146" t="str">
        <f>'BATCH 1'!V12</f>
        <v/>
      </c>
      <c r="W12" s="146" t="str">
        <f>'BATCH 1'!W12</f>
        <v/>
      </c>
      <c r="X12" s="91"/>
      <c r="Z12" s="61"/>
      <c r="AA12" s="61"/>
      <c r="AB12" s="61"/>
      <c r="AC12" s="61"/>
      <c r="AD12" s="61"/>
      <c r="AE12" s="61"/>
      <c r="AF12" s="148"/>
      <c r="AV12" s="96" t="s">
        <v>148</v>
      </c>
      <c r="AW12" s="144" t="str">
        <f>IF(COUNTBLANK(AX63:BQ63)=20,"",AVERAGE(AX63:BQ63))</f>
        <v/>
      </c>
      <c r="AX12" s="245" t="str">
        <f t="shared" ref="AX12:BQ12" si="7">IF(COUNTBLANK(AX6:AX11)=6,"",AVERAGE(AX6:AX11))</f>
        <v/>
      </c>
      <c r="AY12" s="245" t="str">
        <f t="shared" si="7"/>
        <v/>
      </c>
      <c r="AZ12" s="245" t="str">
        <f t="shared" si="7"/>
        <v/>
      </c>
      <c r="BA12" s="245" t="str">
        <f t="shared" si="7"/>
        <v/>
      </c>
      <c r="BB12" s="245" t="str">
        <f t="shared" si="7"/>
        <v/>
      </c>
      <c r="BC12" s="245" t="str">
        <f t="shared" si="7"/>
        <v/>
      </c>
      <c r="BD12" s="245" t="str">
        <f t="shared" si="7"/>
        <v/>
      </c>
      <c r="BE12" s="245" t="str">
        <f t="shared" si="7"/>
        <v/>
      </c>
      <c r="BF12" s="245" t="str">
        <f t="shared" si="7"/>
        <v/>
      </c>
      <c r="BG12" s="245" t="str">
        <f t="shared" si="7"/>
        <v/>
      </c>
      <c r="BH12" s="245" t="str">
        <f t="shared" si="7"/>
        <v/>
      </c>
      <c r="BI12" s="245" t="str">
        <f t="shared" si="7"/>
        <v/>
      </c>
      <c r="BJ12" s="245" t="str">
        <f t="shared" si="7"/>
        <v/>
      </c>
      <c r="BK12" s="245" t="str">
        <f t="shared" si="7"/>
        <v/>
      </c>
      <c r="BL12" s="245" t="str">
        <f t="shared" si="7"/>
        <v/>
      </c>
      <c r="BM12" s="245" t="str">
        <f t="shared" si="7"/>
        <v/>
      </c>
      <c r="BN12" s="245" t="str">
        <f t="shared" si="7"/>
        <v/>
      </c>
      <c r="BO12" s="245" t="str">
        <f t="shared" si="7"/>
        <v/>
      </c>
      <c r="BP12" s="245" t="str">
        <f t="shared" si="7"/>
        <v/>
      </c>
      <c r="BQ12" s="245" t="str">
        <f t="shared" si="7"/>
        <v/>
      </c>
      <c r="BR12" s="142"/>
    </row>
    <row r="13">
      <c r="A13" s="50"/>
      <c r="B13" s="51"/>
      <c r="C13" s="52"/>
      <c r="D13" s="146" t="str">
        <f>'BATCH 1'!D13</f>
        <v/>
      </c>
      <c r="E13" s="146" t="str">
        <f>'BATCH 1'!E13</f>
        <v/>
      </c>
      <c r="F13" s="146" t="str">
        <f>'BATCH 1'!F13</f>
        <v/>
      </c>
      <c r="G13" s="146" t="str">
        <f>'BATCH 1'!G13</f>
        <v/>
      </c>
      <c r="H13" s="146" t="str">
        <f>'BATCH 1'!H13</f>
        <v/>
      </c>
      <c r="I13" s="146" t="str">
        <f>'BATCH 1'!I13</f>
        <v/>
      </c>
      <c r="J13" s="146" t="str">
        <f>'BATCH 1'!J13</f>
        <v/>
      </c>
      <c r="K13" s="146" t="str">
        <f>'BATCH 1'!K13</f>
        <v/>
      </c>
      <c r="L13" s="146" t="str">
        <f>'BATCH 1'!L13</f>
        <v/>
      </c>
      <c r="M13" s="146" t="str">
        <f>'BATCH 1'!M13</f>
        <v/>
      </c>
      <c r="N13" s="146" t="str">
        <f>'BATCH 1'!N13</f>
        <v/>
      </c>
      <c r="O13" s="146" t="str">
        <f>'BATCH 1'!O13</f>
        <v/>
      </c>
      <c r="P13" s="146" t="str">
        <f>'BATCH 1'!P13</f>
        <v/>
      </c>
      <c r="Q13" s="146" t="str">
        <f>'BATCH 1'!Q13</f>
        <v/>
      </c>
      <c r="R13" s="146" t="str">
        <f>'BATCH 1'!R13</f>
        <v/>
      </c>
      <c r="S13" s="146" t="str">
        <f>'BATCH 1'!S13</f>
        <v/>
      </c>
      <c r="T13" s="146" t="str">
        <f>'BATCH 1'!T13</f>
        <v/>
      </c>
      <c r="U13" s="146" t="str">
        <f>'BATCH 1'!U13</f>
        <v/>
      </c>
      <c r="V13" s="146" t="str">
        <f>'BATCH 1'!V13</f>
        <v/>
      </c>
      <c r="W13" s="146" t="str">
        <f>'BATCH 1'!W13</f>
        <v/>
      </c>
      <c r="X13" s="91"/>
      <c r="Z13" s="61"/>
      <c r="AA13" s="61"/>
      <c r="AB13" s="61"/>
      <c r="AC13" s="61"/>
      <c r="AD13" s="61"/>
      <c r="AE13" s="61"/>
      <c r="AF13" s="148"/>
      <c r="AV13" s="96"/>
      <c r="AW13" s="144"/>
      <c r="AX13" s="246"/>
      <c r="AY13" s="246"/>
      <c r="AZ13" s="246"/>
      <c r="BA13" s="246"/>
      <c r="BB13" s="246"/>
      <c r="BC13" s="246"/>
      <c r="BD13" s="246"/>
      <c r="BE13" s="246"/>
      <c r="BF13" s="246"/>
      <c r="BG13" s="246"/>
      <c r="BH13" s="246"/>
      <c r="BI13" s="246"/>
      <c r="BJ13" s="246"/>
      <c r="BK13" s="246"/>
      <c r="BL13" s="246"/>
      <c r="BM13" s="246"/>
      <c r="BN13" s="246"/>
      <c r="BO13" s="246"/>
      <c r="BP13" s="246"/>
      <c r="BQ13" s="246"/>
      <c r="BR13" s="142"/>
    </row>
    <row r="14" ht="44.25" customHeight="1">
      <c r="A14" s="93" t="s">
        <v>253</v>
      </c>
      <c r="B14" s="3"/>
      <c r="C14" s="4"/>
      <c r="D14" s="247" t="str">
        <f>'BATCH 1'!D14</f>
        <v/>
      </c>
      <c r="E14" s="247" t="str">
        <f>'BATCH 1'!E14</f>
        <v/>
      </c>
      <c r="F14" s="247" t="str">
        <f>'BATCH 1'!F14</f>
        <v/>
      </c>
      <c r="G14" s="247" t="str">
        <f>'BATCH 1'!G14</f>
        <v/>
      </c>
      <c r="H14" s="247" t="str">
        <f>'BATCH 1'!H14</f>
        <v/>
      </c>
      <c r="I14" s="247" t="str">
        <f>'BATCH 1'!I14</f>
        <v/>
      </c>
      <c r="J14" s="247" t="str">
        <f>'BATCH 1'!J14</f>
        <v/>
      </c>
      <c r="K14" s="247" t="str">
        <f>'BATCH 1'!K14</f>
        <v/>
      </c>
      <c r="L14" s="247" t="str">
        <f>'BATCH 1'!L14</f>
        <v/>
      </c>
      <c r="M14" s="247" t="str">
        <f>'BATCH 1'!M14</f>
        <v/>
      </c>
      <c r="N14" s="247" t="str">
        <f>'BATCH 1'!N14</f>
        <v/>
      </c>
      <c r="O14" s="247" t="str">
        <f>'BATCH 1'!O14</f>
        <v/>
      </c>
      <c r="P14" s="247" t="str">
        <f>'BATCH 1'!P14</f>
        <v/>
      </c>
      <c r="Q14" s="247" t="str">
        <f>'BATCH 1'!Q14</f>
        <v/>
      </c>
      <c r="R14" s="247" t="str">
        <f>'BATCH 1'!R14</f>
        <v/>
      </c>
      <c r="S14" s="247" t="str">
        <f>'BATCH 1'!S14</f>
        <v/>
      </c>
      <c r="T14" s="247" t="str">
        <f>'BATCH 1'!T14</f>
        <v/>
      </c>
      <c r="U14" s="247" t="str">
        <f>'BATCH 1'!U14</f>
        <v/>
      </c>
      <c r="V14" s="247" t="str">
        <f>'BATCH 1'!V14</f>
        <v/>
      </c>
      <c r="W14" s="247" t="str">
        <f>'BATCH 1'!W14</f>
        <v/>
      </c>
      <c r="X14" s="91"/>
      <c r="Z14" s="61"/>
      <c r="AA14" s="61"/>
      <c r="AB14" s="61"/>
      <c r="AC14" s="61"/>
      <c r="AD14" s="61"/>
      <c r="AE14" s="61"/>
      <c r="AF14" s="148"/>
      <c r="AV14" s="96"/>
      <c r="AW14" s="248"/>
      <c r="AX14" s="237" t="s">
        <v>142</v>
      </c>
      <c r="AY14" s="3"/>
      <c r="AZ14" s="3"/>
      <c r="BA14" s="3"/>
      <c r="BB14" s="3"/>
      <c r="BC14" s="3"/>
      <c r="BD14" s="3"/>
      <c r="BE14" s="3"/>
      <c r="BF14" s="3"/>
      <c r="BG14" s="3"/>
      <c r="BH14" s="3"/>
      <c r="BI14" s="3"/>
      <c r="BJ14" s="3"/>
      <c r="BK14" s="3"/>
      <c r="BL14" s="3"/>
      <c r="BM14" s="3"/>
      <c r="BN14" s="3"/>
      <c r="BO14" s="3"/>
      <c r="BP14" s="3"/>
      <c r="BQ14" s="4"/>
      <c r="BR14" s="142"/>
    </row>
    <row r="15">
      <c r="A15" s="150" t="s">
        <v>254</v>
      </c>
      <c r="B15" s="3"/>
      <c r="C15" s="4"/>
      <c r="D15" s="151" t="str">
        <f>'BATCH 1'!D15</f>
        <v/>
      </c>
      <c r="E15" s="151" t="str">
        <f>'BATCH 1'!E15</f>
        <v/>
      </c>
      <c r="F15" s="151" t="str">
        <f>'BATCH 1'!F15</f>
        <v/>
      </c>
      <c r="G15" s="151" t="str">
        <f>'BATCH 1'!G15</f>
        <v/>
      </c>
      <c r="H15" s="151" t="str">
        <f>'BATCH 1'!H15</f>
        <v/>
      </c>
      <c r="I15" s="151" t="str">
        <f>'BATCH 1'!I15</f>
        <v/>
      </c>
      <c r="J15" s="151" t="str">
        <f>'BATCH 1'!J15</f>
        <v/>
      </c>
      <c r="K15" s="151" t="str">
        <f>'BATCH 1'!K15</f>
        <v/>
      </c>
      <c r="L15" s="151" t="str">
        <f>'BATCH 1'!L15</f>
        <v/>
      </c>
      <c r="M15" s="151" t="str">
        <f>'BATCH 1'!M15</f>
        <v/>
      </c>
      <c r="N15" s="151" t="str">
        <f>'BATCH 1'!N15</f>
        <v/>
      </c>
      <c r="O15" s="151" t="str">
        <f>'BATCH 1'!O15</f>
        <v/>
      </c>
      <c r="P15" s="151" t="str">
        <f>'BATCH 1'!P15</f>
        <v/>
      </c>
      <c r="Q15" s="151" t="str">
        <f>'BATCH 1'!Q15</f>
        <v/>
      </c>
      <c r="R15" s="151" t="str">
        <f>'BATCH 1'!R15</f>
        <v/>
      </c>
      <c r="S15" s="151" t="str">
        <f>'BATCH 1'!S15</f>
        <v/>
      </c>
      <c r="T15" s="151" t="str">
        <f>'BATCH 1'!T15</f>
        <v/>
      </c>
      <c r="U15" s="151" t="str">
        <f>'BATCH 1'!U15</f>
        <v/>
      </c>
      <c r="V15" s="151" t="str">
        <f>'BATCH 1'!V15</f>
        <v/>
      </c>
      <c r="W15" s="151" t="str">
        <f>'BATCH 1'!W15</f>
        <v/>
      </c>
      <c r="X15" s="152"/>
      <c r="Y15" s="249"/>
      <c r="Z15" s="154"/>
      <c r="AA15" s="154"/>
      <c r="AB15" s="154" t="str">
        <f>IFERROR(__xludf.DUMMYFUNCTION("SPLIT(AC3,""_"")"),"#VALUE!")</f>
        <v>#VALUE!</v>
      </c>
      <c r="AC15" s="154"/>
      <c r="AD15" s="154" t="str">
        <f>IFERROR(__xludf.DUMMYFUNCTION("SPLIT(AC4,""_"")"),"#VALUE!")</f>
        <v>#VALUE!</v>
      </c>
      <c r="AE15" s="155"/>
      <c r="AF15" s="155" t="str">
        <f>IFERROR(__xludf.DUMMYFUNCTION("SPLIT(AC5,""_"")"),"#VALUE!")</f>
        <v>#VALUE!</v>
      </c>
      <c r="AG15" s="156"/>
      <c r="AH15" s="156" t="str">
        <f>IFERROR(__xludf.DUMMYFUNCTION("SPLIT(AC6,""_"")"),"#VALUE!")</f>
        <v>#VALUE!</v>
      </c>
      <c r="AI15" s="156"/>
      <c r="AJ15" s="156" t="str">
        <f>IFERROR(__xludf.DUMMYFUNCTION("SPLIT(AC7,""_"")"),"#VALUE!")</f>
        <v>#VALUE!</v>
      </c>
      <c r="AK15" s="156"/>
      <c r="AL15" s="156" t="str">
        <f>IFERROR(__xludf.DUMMYFUNCTION("SPLIT(AC8,""_"")"),"#VALUE!")</f>
        <v>#VALUE!</v>
      </c>
      <c r="AM15" s="156"/>
      <c r="AN15" s="156"/>
      <c r="AO15" s="156"/>
      <c r="AP15" s="156"/>
      <c r="AQ15" s="156"/>
      <c r="AR15" s="156"/>
      <c r="AS15" s="156"/>
      <c r="AT15" s="156"/>
      <c r="AU15" s="156"/>
      <c r="AV15" s="250"/>
      <c r="AW15" s="251"/>
      <c r="AX15" s="252" t="s">
        <v>192</v>
      </c>
      <c r="AY15" s="252" t="s">
        <v>193</v>
      </c>
      <c r="AZ15" s="252" t="s">
        <v>194</v>
      </c>
      <c r="BA15" s="252" t="s">
        <v>195</v>
      </c>
      <c r="BB15" s="252" t="s">
        <v>196</v>
      </c>
      <c r="BC15" s="252" t="s">
        <v>236</v>
      </c>
      <c r="BD15" s="252" t="s">
        <v>237</v>
      </c>
      <c r="BE15" s="252" t="s">
        <v>238</v>
      </c>
      <c r="BF15" s="252" t="s">
        <v>239</v>
      </c>
      <c r="BG15" s="252" t="s">
        <v>240</v>
      </c>
      <c r="BH15" s="252" t="s">
        <v>241</v>
      </c>
      <c r="BI15" s="252" t="s">
        <v>242</v>
      </c>
      <c r="BJ15" s="252" t="s">
        <v>243</v>
      </c>
      <c r="BK15" s="252" t="s">
        <v>244</v>
      </c>
      <c r="BL15" s="252" t="s">
        <v>245</v>
      </c>
      <c r="BM15" s="252" t="s">
        <v>246</v>
      </c>
      <c r="BN15" s="252" t="s">
        <v>247</v>
      </c>
      <c r="BO15" s="252" t="s">
        <v>248</v>
      </c>
      <c r="BP15" s="252" t="s">
        <v>249</v>
      </c>
      <c r="BQ15" s="252" t="s">
        <v>250</v>
      </c>
      <c r="BR15" s="161">
        <v>8.0</v>
      </c>
    </row>
    <row r="16">
      <c r="Z16" s="139"/>
      <c r="AA16" s="253"/>
      <c r="AB16" s="61" t="str">
        <f>IFERROR(__xludf.DUMMYFUNCTION("SPLIT(AD3,""_"")"),"#VALUE!")</f>
        <v>#VALUE!</v>
      </c>
      <c r="AC16" s="140"/>
      <c r="AD16" s="61" t="str">
        <f>IFERROR(__xludf.DUMMYFUNCTION("SPLIT(AD4,""_"")"),"#VALUE!")</f>
        <v>#VALUE!</v>
      </c>
      <c r="AE16" s="140"/>
      <c r="AF16" s="148" t="str">
        <f>IFERROR(__xludf.DUMMYFUNCTION("SPLIT(AD5,""_"")"),"#VALUE!")</f>
        <v>#VALUE!</v>
      </c>
      <c r="AH16" t="str">
        <f>IFERROR(__xludf.DUMMYFUNCTION("SPLIT(AD6,""_"")"),"#VALUE!")</f>
        <v>#VALUE!</v>
      </c>
      <c r="AJ16" t="str">
        <f>IFERROR(__xludf.DUMMYFUNCTION("SPLIT(AD7,""_"")"),"#VALUE!")</f>
        <v>#VALUE!</v>
      </c>
      <c r="AL16" t="str">
        <f>IFERROR(__xludf.DUMMYFUNCTION("SPLIT(AD8,""_"")"),"#VALUE!")</f>
        <v>#VALUE!</v>
      </c>
      <c r="AV16" s="96"/>
      <c r="AW16" s="248"/>
      <c r="AX16" s="239" t="str">
        <f>IF(AC9="CO 2",(B44*D44+B45*D45+B46*D46+B47*D47)*100/(4*D48),"")</f>
        <v/>
      </c>
      <c r="AY16" s="240" t="str">
        <f>IF(AC15="CO 2",(B44*E44+B45*E45+B46*E46+B47*E47)*100/(4*E48),"")</f>
        <v/>
      </c>
      <c r="AZ16" s="240" t="str">
        <f>IF(AC16="CO 2",(B44*F44+B45*F45+B46*F46+B47*F47)*100/(4*F48),"")</f>
        <v/>
      </c>
      <c r="BA16" s="240" t="str">
        <f>IF(AC17="CO 2",(B44*G44+B45*G45+B46*G46+B47*G47)*100/(4*G48),"")</f>
        <v/>
      </c>
      <c r="BB16" s="240" t="str">
        <f>IF(AC18="CO 2",(B44*H44+B45*H45+B46*H46+B47*H47)*100/(4*H48),"")</f>
        <v/>
      </c>
      <c r="BC16" s="240" t="str">
        <f>IF(AC19="CO 2",(B44*I44+B45*I45+B46*I46+B47*I47)*100/(4*I48),"")</f>
        <v/>
      </c>
      <c r="BD16" s="240" t="str">
        <f>IF(AC20="CO 2",(B44*J44+B45*J45+B46*J46+B47*J47)*100/(4*J48),"")</f>
        <v/>
      </c>
      <c r="BE16" s="240" t="str">
        <f>IF(AC21="CO 2",(B44*K44+B45*K45+B46*K46+B47*K47)*100/(4*K48),"")</f>
        <v/>
      </c>
      <c r="BF16" s="240" t="str">
        <f>IF(AC22="CO 2",(B44*L44+B45*L45+B46*L46+B47*L47)*100/(4*L48),"")</f>
        <v/>
      </c>
      <c r="BG16" s="240" t="str">
        <f>IF(AC23="CO 2",(B44*M44+B45*M45+B46*M46+B47*M47)*100/(4*M48),"")</f>
        <v/>
      </c>
      <c r="BH16" s="240" t="str">
        <f>IF(AC24="CO 2",(B44*N44+B45*N45+B46*N46+B47*N47)*100/(4*N48),"")</f>
        <v/>
      </c>
      <c r="BI16" s="240" t="str">
        <f>IF(AC25="CO 2",($B$44*O44+$B$45*O45+$B$46*O46+$B$47*O47)*100/(4*O48),"")</f>
        <v/>
      </c>
      <c r="BJ16" s="240" t="str">
        <f>IF(AC26="CO 2",($B$44*P44+$B$45*P45+$B$46*P46+$B$47*P47)*100/(4*P48),"")</f>
        <v/>
      </c>
      <c r="BK16" s="240" t="str">
        <f>IF(AC27="CO 2",($B$44*Q44+$B$45*Q45+$B$46*Q46+$B$47*Q47)*100/(4*Q48),"")</f>
        <v/>
      </c>
      <c r="BL16" s="240" t="str">
        <f>IF(AC28="CO 2",($B$44*R44+$B$45*R45+$B$46*R46+$B$47*R47)*100/(4*R48),"")</f>
        <v/>
      </c>
      <c r="BM16" s="240" t="str">
        <f>IF(AC29="CO 2",($B$44*S44+$B$45*S45+$B$46*S46+$B$47*S47)*100/(4*S48),"")</f>
        <v/>
      </c>
      <c r="BN16" s="240" t="str">
        <f>IF(AC30="CO 2",($B$44*T44+$B$45*T45+$B$46*T46+$B$47*T47)*100/(4*T48),"")</f>
        <v/>
      </c>
      <c r="BO16" s="240" t="str">
        <f>IF(AC31="CO 2",($B$44*U44+$B$45*U45+$B$46*U46+$B$47*U47)*100/(4*U48),"")</f>
        <v/>
      </c>
      <c r="BP16" s="240" t="str">
        <f>IF(AC32="CO 2",($B$44*V44+$B$45*V45+$B$46*V46+$B$47*V47)*100/(4*V48),"")</f>
        <v/>
      </c>
      <c r="BQ16" s="240" t="str">
        <f>IF(AC33="CO 2",($B$44*W44+$B$45*W45+$B$46*W46+$B$47*W47)*100/(4*W48),"")</f>
        <v/>
      </c>
      <c r="BR16" s="142">
        <v>9.0</v>
      </c>
    </row>
    <row r="17">
      <c r="A17" s="124" t="s">
        <v>255</v>
      </c>
      <c r="B17" s="124" t="s">
        <v>184</v>
      </c>
      <c r="C17" s="124" t="s">
        <v>256</v>
      </c>
      <c r="D17" s="254"/>
      <c r="E17" s="254"/>
      <c r="F17" s="254"/>
      <c r="G17" s="254"/>
      <c r="H17" s="254"/>
      <c r="I17" s="254"/>
      <c r="J17" s="254"/>
      <c r="K17" s="254"/>
      <c r="L17" s="255"/>
      <c r="M17" s="255"/>
      <c r="N17" s="255"/>
      <c r="O17" s="255"/>
      <c r="P17" s="255"/>
      <c r="Q17" s="255"/>
      <c r="R17" s="255"/>
      <c r="S17" s="255"/>
      <c r="T17" s="255"/>
      <c r="U17" s="255"/>
      <c r="V17" s="255"/>
      <c r="W17" s="255"/>
      <c r="Z17" s="139"/>
      <c r="AA17" s="139"/>
      <c r="AB17" s="61" t="str">
        <f>IFERROR(__xludf.DUMMYFUNCTION("SPLIT(AE3,""_"")"),"#VALUE!")</f>
        <v>#VALUE!</v>
      </c>
      <c r="AC17" s="140"/>
      <c r="AD17" s="61" t="str">
        <f>IFERROR(__xludf.DUMMYFUNCTION("SPLIT(AE4,""_"")"),"#VALUE!")</f>
        <v>#VALUE!</v>
      </c>
      <c r="AE17" s="140"/>
      <c r="AF17" s="148" t="str">
        <f>IFERROR(__xludf.DUMMYFUNCTION("SPLIT(AE5,""_"")"),"#VALUE!")</f>
        <v>#VALUE!</v>
      </c>
      <c r="AH17" t="str">
        <f>IFERROR(__xludf.DUMMYFUNCTION("SPLIT(AE6,""_"")"),"#VALUE!")</f>
        <v>#VALUE!</v>
      </c>
      <c r="AJ17" t="str">
        <f>IFERROR(__xludf.DUMMYFUNCTION("SPLIT(AE7,""_"")"),"#VALUE!")</f>
        <v>#VALUE!</v>
      </c>
      <c r="AL17" t="str">
        <f>IFERROR(__xludf.DUMMYFUNCTION("SPLIT(AE8,""_"")"),"#VALUE!")</f>
        <v>#VALUE!</v>
      </c>
      <c r="AV17" s="96"/>
      <c r="AW17" s="248"/>
      <c r="AX17" s="240" t="str">
        <f>IF(AE9="CO 2",(B44*D44+B45*D45+B46*D46+B47*D47)*100/(4*D48),"")</f>
        <v/>
      </c>
      <c r="AY17" s="240" t="str">
        <f>IF(AE15="CO 2",(B44*E44+B45*E45+B46*E46+B47*E47)*100/(4*E48),"")</f>
        <v/>
      </c>
      <c r="AZ17" s="240" t="str">
        <f>IF(AE16="CO 2",(B44*F44+B45*F45+B46*F46+B47*F47)*100/(4*F48),"")</f>
        <v/>
      </c>
      <c r="BA17" s="240" t="str">
        <f>IF(AE17="CO 2",(B44*G44+B45*G45+B46*G46+B47*G47)*100/(4*G48),"")</f>
        <v/>
      </c>
      <c r="BB17" s="240" t="str">
        <f>IF(AE18="CO 2",(B44*H44+B45*H45+B46*H46+B47*H47)*100/(4*H48),"")</f>
        <v/>
      </c>
      <c r="BC17" s="240" t="str">
        <f>IF(AE19="CO 2",(B44*I44+B45*I45+B46*I46+B47*I47)*100/(4*I48),"")</f>
        <v/>
      </c>
      <c r="BD17" s="240" t="str">
        <f>IF(AE20="CO 2",(B44*J44+B45*J45+B46*J46+B47*J47)*100/(4*J48),"")</f>
        <v/>
      </c>
      <c r="BE17" s="240" t="str">
        <f>IF(AE21="CO 2",(B44*K44+B45*K45+B46*K46+B47*K47)*100/(4*K48),"")</f>
        <v/>
      </c>
      <c r="BF17" s="240" t="str">
        <f>IF(AE22="CO 2",(B44*L44+B45*L45+B46*L46+B47*L47)*100/(4*L48),"")</f>
        <v/>
      </c>
      <c r="BG17" s="240" t="str">
        <f>IF(AE23="CO 2",(B44*M44+B45*M45+B46*M46+B47*M47)*100/(4*M48),"")</f>
        <v/>
      </c>
      <c r="BH17" s="240" t="str">
        <f>IF(AE24="CO 2",(B44*N44+B45*N45+B46*N46+B47*N47)*100/(4*N48),"")</f>
        <v/>
      </c>
      <c r="BI17" s="240" t="str">
        <f>IF(AE25="CO 2",($B$44*O44+$B$45*O45+$B$46*O46+$B$47*O47)*100/(4*O48),"")</f>
        <v/>
      </c>
      <c r="BJ17" s="240" t="str">
        <f>IF(AE26="CO 2",($B$44*P44+$B$45*P45+$B$46*P46+$B$47*P47)*100/(4*P48),"")</f>
        <v/>
      </c>
      <c r="BK17" s="149" t="str">
        <f>IF(AE27="CO 2",($B$44*Q44+$B$45*Q45+$B$46*Q46+$B$47*Q47)*100/(4*Q48),"")</f>
        <v/>
      </c>
      <c r="BL17" s="149" t="str">
        <f>IF(AE28="CO 2",($B$44*R44+$B$45*R45+$B$46*R46+$B$47*R47)*100/(4*R48),"")</f>
        <v/>
      </c>
      <c r="BM17" s="149" t="str">
        <f>IF(AE29="CO 2",($B$44*S44+$B$45*S45+$B$46*S46+$B$47*S47)*100/(4*S48),"")</f>
        <v/>
      </c>
      <c r="BN17" s="149" t="str">
        <f>IF(AE30="CO 2",($B$44*T44+$B$45*T45+$B$46*T46+$B$47*T47)*100/(4*T48),"")</f>
        <v/>
      </c>
      <c r="BO17" s="149" t="str">
        <f>IF(AE31="CO 2",($B$44*U44+$B$45*U45+$B$46*U46+$B$47*U47)*100/(4*U48),"")</f>
        <v/>
      </c>
      <c r="BP17" s="149" t="str">
        <f>IF(AE32="CO 2",($B$44*V44+$B$45*V45+$B$46*V46+$B$47*V47)*100/(4*V48),"")</f>
        <v/>
      </c>
      <c r="BQ17" s="149" t="str">
        <f>IF(AE33="CO 2",($B$44*W44+$B$45*W45+$B$46*W46+$B$47*W47)*100/(4*W48),"")</f>
        <v/>
      </c>
      <c r="BR17" s="142">
        <v>10.0</v>
      </c>
    </row>
    <row r="18">
      <c r="A18" s="162">
        <v>1.0</v>
      </c>
      <c r="B18" s="256"/>
      <c r="C18" s="257"/>
      <c r="D18" s="258"/>
      <c r="E18" s="244"/>
      <c r="F18" s="244"/>
      <c r="G18" s="244"/>
      <c r="H18" s="244"/>
      <c r="I18" s="244"/>
      <c r="J18" s="244"/>
      <c r="K18" s="244"/>
      <c r="L18" s="259"/>
      <c r="M18" s="260"/>
      <c r="N18" s="260"/>
      <c r="O18" s="260"/>
      <c r="P18" s="260"/>
      <c r="Q18" s="260"/>
      <c r="R18" s="260"/>
      <c r="S18" s="260"/>
      <c r="T18" s="176"/>
      <c r="U18" s="176"/>
      <c r="V18" s="176"/>
      <c r="W18" s="176"/>
      <c r="X18" s="166" t="str">
        <f t="shared" ref="X18:X42" si="8">if(countblank(D18:W18)=20,"",ROUND(AVERAGE(D18:W18),0))</f>
        <v/>
      </c>
      <c r="Y18" s="261"/>
      <c r="Z18" s="168"/>
      <c r="AA18" s="168"/>
      <c r="AB18" s="61" t="str">
        <f>IFERROR(__xludf.DUMMYFUNCTION("SPLIT(AF3,""_"")"),"#VALUE!")</f>
        <v>#VALUE!</v>
      </c>
      <c r="AC18" s="170"/>
      <c r="AD18" s="61" t="str">
        <f>IFERROR(__xludf.DUMMYFUNCTION("SPLIT(AF4,""_"")"),"#VALUE!")</f>
        <v>#VALUE!</v>
      </c>
      <c r="AE18" s="171"/>
      <c r="AF18" s="148" t="str">
        <f>IFERROR(__xludf.DUMMYFUNCTION("SPLIT(AF5,""_"")"),"#VALUE!")</f>
        <v>#VALUE!</v>
      </c>
      <c r="AH18" t="str">
        <f>IFERROR(__xludf.DUMMYFUNCTION("SPLIT(AF6,""_"")"),"#VALUE!")</f>
        <v>#VALUE!</v>
      </c>
      <c r="AJ18" t="str">
        <f>IFERROR(__xludf.DUMMYFUNCTION("SPLIT(AF7,""_"")"),"#VALUE!")</f>
        <v>#VALUE!</v>
      </c>
      <c r="AL18" t="str">
        <f>IFERROR(__xludf.DUMMYFUNCTION("SPLIT(AF8,""_"")"),"#VALUE!")</f>
        <v>#VALUE!</v>
      </c>
      <c r="AX18" s="242" t="str">
        <f>IF(AG9="CO 2",(B44*D44+B45*D45+B46*D46+B47*D47)*100/(4*D48),"")</f>
        <v/>
      </c>
      <c r="AY18" s="242" t="str">
        <f>IF(AG15="CO 2",(B44*E44+B45*E45+B46*E46+B47*E47)*100/(4*E48),"")</f>
        <v/>
      </c>
      <c r="AZ18" s="242" t="str">
        <f>IF(AG16="CO 2",(B44*F44+B45*F45+B46*F46+B47*F47)*100/(4*F48),"")</f>
        <v/>
      </c>
      <c r="BA18" s="242" t="str">
        <f>IF(AG17="CO 2",(B44*G44+B45*G45+B46*G46+B47*G47)*100/(4*G48),"")</f>
        <v/>
      </c>
      <c r="BB18" s="242" t="str">
        <f>IF(AG18="CO 2",(B44*H44+B45*H45+B46*H46+B47*H47)*100/(4*H48),"")</f>
        <v/>
      </c>
      <c r="BC18" s="242" t="str">
        <f>IF(AG19="CO 2",(B44*I44+B45*I45+B46*I46+B47*I47)*100/(4*I48),"")</f>
        <v/>
      </c>
      <c r="BD18" s="242" t="str">
        <f>IF(AG20="CO 2",(B44*J44+B45*J45+B46*J46+B47*J47)*100/(4*J48),"")</f>
        <v/>
      </c>
      <c r="BE18" s="242" t="str">
        <f>IF(AG21="CO 2",(B44*K44+B45*K45+B46*K46+B47*K47)*100/(4*K48),"")</f>
        <v/>
      </c>
      <c r="BF18" s="242" t="str">
        <f>IF(AG22="CO 2",(B44*L44+B45*L45+B46*L46+B47*L47)*100/(4*L48),"")</f>
        <v/>
      </c>
      <c r="BG18" s="242" t="str">
        <f>IF(AG23="CO 2",(B44*M44+B45*M45+B46*M46+B47*M47)*100/(4*M48),"")</f>
        <v/>
      </c>
      <c r="BH18" s="242" t="str">
        <f>IF(AG24="CO 2",(B44*N44+B45*N45+B46*N46+B47*N47)*100/(4*N48),"")</f>
        <v/>
      </c>
      <c r="BI18" s="242" t="str">
        <f>IF(AG25="CO 2",($B$44*O44+$B$45*O45+$B$46*O46+$B$47*O47)*100/(4*O48),"")</f>
        <v/>
      </c>
      <c r="BJ18" s="242" t="str">
        <f>IF(AG26="CO 2",($B$44*P44+$B$45*P45+$B$46*P46+$B$47*P47)*100/(4*P48),"")</f>
        <v/>
      </c>
      <c r="BK18" s="242" t="str">
        <f>IF(AG27="CO 2",($B$44*Q44+$B$45*Q45+$B$46*Q46+$B$47*Q47)*100/(4*Q48),"")</f>
        <v/>
      </c>
      <c r="BL18" s="242" t="str">
        <f>IF(AG28="CO 2",($B$44*R44+$B$45*R45+$B$46*R46+$B$47*R47)*100/(4*R48),"")</f>
        <v/>
      </c>
      <c r="BM18" s="242" t="str">
        <f>IF(AG29="CO 2",($B$44*S44+$B$45*S45+$B$46*S46+$B$47*S47)*100/(4*S48),"")</f>
        <v/>
      </c>
      <c r="BN18" s="242" t="str">
        <f>IF(AG30="CO 2",($B$44*T44+$B$45*T45+$B$46*T46+$B$47*T47)*100/(4*T48),"")</f>
        <v/>
      </c>
      <c r="BO18" s="242" t="str">
        <f>IF(AG31="CO 2",($B$44*U44+$B$45*U45+$B$46*U46+$B$47*U47)*100/(4*U48),"")</f>
        <v/>
      </c>
      <c r="BP18" s="242" t="str">
        <f>IF(AG32="CO 2",($B$44*V44+$B$45*V45+$B$46*V46+$B$47*V47)*100/(4*V48),"")</f>
        <v/>
      </c>
      <c r="BQ18" s="242" t="str">
        <f>IF(AG33="CO 2",($B$44*W44+$B$45*W45+$B$46*W46+$B$47*W47)*100/(4*W48),"")</f>
        <v/>
      </c>
      <c r="BR18" s="33">
        <v>11.0</v>
      </c>
    </row>
    <row r="19">
      <c r="A19" s="162">
        <v>2.0</v>
      </c>
      <c r="B19" s="262"/>
      <c r="C19" s="263"/>
      <c r="D19" s="244"/>
      <c r="E19" s="244"/>
      <c r="F19" s="244"/>
      <c r="G19" s="244"/>
      <c r="H19" s="244"/>
      <c r="I19" s="244"/>
      <c r="J19" s="244"/>
      <c r="K19" s="244"/>
      <c r="L19" s="264"/>
      <c r="M19" s="265"/>
      <c r="N19" s="266"/>
      <c r="O19" s="266"/>
      <c r="P19" s="266"/>
      <c r="Q19" s="266"/>
      <c r="R19" s="266"/>
      <c r="S19" s="266"/>
      <c r="T19" s="267"/>
      <c r="U19" s="267"/>
      <c r="V19" s="267"/>
      <c r="W19" s="267"/>
      <c r="X19" s="166" t="str">
        <f t="shared" si="8"/>
        <v/>
      </c>
      <c r="Y19" s="261"/>
      <c r="Z19" s="168"/>
      <c r="AA19" s="168"/>
      <c r="AB19" s="61" t="str">
        <f>IFERROR(__xludf.DUMMYFUNCTION("SPLIT(AG3,""_"")"),"#VALUE!")</f>
        <v>#VALUE!</v>
      </c>
      <c r="AC19" s="168"/>
      <c r="AD19" s="168" t="str">
        <f>IFERROR(__xludf.DUMMYFUNCTION("SPLIT(AG4,""_"")"),"#VALUE!")</f>
        <v>#VALUE!</v>
      </c>
      <c r="AE19" s="171"/>
      <c r="AF19" t="str">
        <f>IFERROR(__xludf.DUMMYFUNCTION("SPLIT(AG5,""_"")"),"#VALUE!")</f>
        <v>#VALUE!</v>
      </c>
      <c r="AH19" t="str">
        <f>IFERROR(__xludf.DUMMYFUNCTION("SPLIT(AG6,""_"")"),"#VALUE!")</f>
        <v>#VALUE!</v>
      </c>
      <c r="AJ19" t="str">
        <f>IFERROR(__xludf.DUMMYFUNCTION("SPLIT(AG7,""_"")"),"#VALUE!")</f>
        <v>#VALUE!</v>
      </c>
      <c r="AL19" t="str">
        <f>IFERROR(__xludf.DUMMYFUNCTION("SPLIT(AG8,""_"")"),"#VALUE!")</f>
        <v>#VALUE!</v>
      </c>
      <c r="AX19" s="239" t="str">
        <f>IF(AI9="CO 2",(B44*D44+B45*D45+B46*D46+B47*D47)*100/(4*D48),"")</f>
        <v/>
      </c>
      <c r="AY19" s="239" t="str">
        <f>IF(AI15="CO 2",(B44*E44+B45*E45+B46*E46+B47*E47)*100/(4*E48),"")</f>
        <v/>
      </c>
      <c r="AZ19" s="239" t="str">
        <f>IF(AI16="CO 2",(B44*F44+B45*F45+B46*F46+B47*F47)*100/(4*F48),"")</f>
        <v/>
      </c>
      <c r="BA19" s="239" t="str">
        <f>IF(AI17="CO 2",(B44*G44+B45*G45+B46*G46+B47*G47)*100/(4*G48),"")</f>
        <v/>
      </c>
      <c r="BB19" s="239" t="str">
        <f>IF(AI18="CO 2",(B44*H44+B45*H45+B46*H46+B47*H47)*100/(4*H48),"")</f>
        <v/>
      </c>
      <c r="BC19" s="239" t="str">
        <f>IF(AI19="CO 2",(B44*I44+B45*I45+B46*I46+B47*I47)*100/(4*I48),"")</f>
        <v/>
      </c>
      <c r="BD19" s="239" t="str">
        <f>IF(AI20="CO 2",(B44*J44+B45*J45+B46*J46+B47*J47)*100/(4*J48),"")</f>
        <v/>
      </c>
      <c r="BE19" s="268" t="str">
        <f>IF(AI21="CO 2",(B44*K44+B45*K45+B46*K46+B47*K47)*100/(4*K48),"")</f>
        <v/>
      </c>
      <c r="BF19" s="239" t="str">
        <f>IF(AI22="CO 2",(B44*L44+B45*L45+B46*L46+B47*L47)*100/(4*L48),"")</f>
        <v/>
      </c>
      <c r="BG19" s="239" t="str">
        <f>IF(AI23="CO 2",(B44*M44+B45*M45+B46*M46+B47*M47)*100/(4*M48),"")</f>
        <v/>
      </c>
      <c r="BH19" s="239" t="str">
        <f>IF(AI24="CO 2",(B44*N44+B45*N45+B46*N46+B47*N47)*100/(4*N48),"")</f>
        <v/>
      </c>
      <c r="BI19" s="239" t="str">
        <f>IF(AI25="CO 2",($B$44*O44+$B$45*O45+$B$46*O46+$B$47*O47)*100/(4*O48),"")</f>
        <v/>
      </c>
      <c r="BJ19" s="239" t="str">
        <f>IF(AI26="CO 2",($B$44*P44+$B$45*P45+$B$46*P46+$B$47*P47)*100/(4*P48),"")</f>
        <v/>
      </c>
      <c r="BK19" s="239" t="str">
        <f>IF(AI27="CO 2",($B$44*Q44+$B$45*Q45+$B$46*Q46+$B$47*Q47)*100/(4*Q48),"")</f>
        <v/>
      </c>
      <c r="BL19" s="239" t="str">
        <f>IF(AI28="CO 2",($B$44*R44+$B$45*R45+$B$46*R46+$B$47*R47)*100/(4*R48),"")</f>
        <v/>
      </c>
      <c r="BM19" s="239" t="str">
        <f>IF(AI29="CO 2",($B$44*S44+$B$45*S45+$B$46*S46+$B$47*S47)*100/(4*S48),"")</f>
        <v/>
      </c>
      <c r="BN19" s="239" t="str">
        <f>IF(AI30="CO 2",($B$44*T44+$B$45*T45+$B$46*T46+$B$47*T47)*100/(4*T48),"")</f>
        <v/>
      </c>
      <c r="BO19" s="239" t="str">
        <f>IF(AI31="CO 2",($B$44*U44+$B$45*U45+$B$46*U46+$B$47*U47)*100/(4*U48),"")</f>
        <v/>
      </c>
      <c r="BP19" s="239" t="str">
        <f>IF(AI32="CO 2",($B$44*V44+$B$45*V45+$B$46*V46+$B$47*V47)*100/(4*V48),"")</f>
        <v/>
      </c>
      <c r="BQ19" s="239" t="str">
        <f>IF(AI33="CO 2",($B$44*W44+$B$45*W45+$B$46*W46+$B$47*W47)*100/(4*W48),"")</f>
        <v/>
      </c>
      <c r="BR19" s="33">
        <v>12.0</v>
      </c>
    </row>
    <row r="20">
      <c r="A20" s="162">
        <v>3.0</v>
      </c>
      <c r="B20" s="262"/>
      <c r="C20" s="263"/>
      <c r="D20" s="244"/>
      <c r="E20" s="244"/>
      <c r="F20" s="244"/>
      <c r="G20" s="244"/>
      <c r="H20" s="244"/>
      <c r="I20" s="244"/>
      <c r="J20" s="244"/>
      <c r="K20" s="244"/>
      <c r="L20" s="264"/>
      <c r="M20" s="265"/>
      <c r="N20" s="266"/>
      <c r="O20" s="266"/>
      <c r="P20" s="266"/>
      <c r="Q20" s="266"/>
      <c r="R20" s="266"/>
      <c r="S20" s="266"/>
      <c r="T20" s="267"/>
      <c r="U20" s="267"/>
      <c r="V20" s="267"/>
      <c r="W20" s="267"/>
      <c r="X20" s="166" t="str">
        <f t="shared" si="8"/>
        <v/>
      </c>
      <c r="Y20" s="261"/>
      <c r="Z20" s="168"/>
      <c r="AA20" s="168"/>
      <c r="AB20" s="168" t="str">
        <f>IFERROR(__xludf.DUMMYFUNCTION("SPLIT(AH3,""_"")"),"#VALUE!")</f>
        <v>#VALUE!</v>
      </c>
      <c r="AC20" s="168"/>
      <c r="AD20" s="168" t="str">
        <f>IFERROR(__xludf.DUMMYFUNCTION("SPLIT(AH4,""_"")"),"#VALUE!")</f>
        <v>#VALUE!</v>
      </c>
      <c r="AE20" s="171"/>
      <c r="AF20" t="str">
        <f>IFERROR(__xludf.DUMMYFUNCTION("SPLIT(AH5,""_"")"),"#VALUE!")</f>
        <v>#VALUE!</v>
      </c>
      <c r="AH20" t="str">
        <f>IFERROR(__xludf.DUMMYFUNCTION("SPLIT(AH6,""_"")"),"#VALUE!")</f>
        <v>#VALUE!</v>
      </c>
      <c r="AJ20" t="str">
        <f>IFERROR(__xludf.DUMMYFUNCTION("SPLIT(AH7,""_"")"),"#VALUE!")</f>
        <v>#VALUE!</v>
      </c>
      <c r="AL20" t="str">
        <f>IFERROR(__xludf.DUMMYFUNCTION("SPLIT(AH8,""_"")"),"#VALUE!")</f>
        <v>#VALUE!</v>
      </c>
      <c r="AX20" s="244" t="str">
        <f>IF(AK9="CO 2",(B44*D44+B45*D45+B46*D46+B47*D47)*100/(4*D48),"")</f>
        <v/>
      </c>
      <c r="AY20" s="244" t="str">
        <f>IF(AK15="CO 2",(B44*E44+B45*E45+B46*E46+B47*E47)*100/(4*E48),"")</f>
        <v/>
      </c>
      <c r="AZ20" s="244" t="str">
        <f>IF(AK16="CO 2",(B44*F44+B45*F45+B46*F46+B47*F47)*100/(4*F48),"")</f>
        <v/>
      </c>
      <c r="BA20" s="244" t="str">
        <f>IF(AK17="CO 2",(B44*G44+B45*G45+B46*G46+B47*G47)*100/(4*G48),"")</f>
        <v/>
      </c>
      <c r="BB20" s="244" t="str">
        <f>IF(AK18="CO 2",(B44*H44+B45*H45+B46*H46+B47*H47)*100/(4*H48),"")</f>
        <v/>
      </c>
      <c r="BC20" s="244" t="str">
        <f>IF(AK19="CO 2",(B44*I44+B45*I45+B46*I46+B47*I47)*100/(4*I48),"")</f>
        <v/>
      </c>
      <c r="BD20" s="244" t="str">
        <f>IF(AK20="CO 2",(B44*J44+B45*J45+B46*J46+B47*J47)*100/(4*J48),"")</f>
        <v/>
      </c>
      <c r="BE20" s="244" t="str">
        <f>IF(AK21="CO 2",(B44*K44+B45*K45+B46*K46+B47*K47)*100/(4*K48),"")</f>
        <v/>
      </c>
      <c r="BF20" s="244" t="str">
        <f>IF(AK22="CO 2",(B44*L44+B45*L45+B46*L46+B47*L47)*100/(4*L48),"")</f>
        <v/>
      </c>
      <c r="BG20" s="244" t="str">
        <f>IF(AK23="CO 2",(B44*M44+B45*M45+B46*M46+B47*M47)*100/(4*M48),"")</f>
        <v/>
      </c>
      <c r="BH20" s="244" t="str">
        <f>IF(AK24="CO 2",(B44*N44+B45*N45+B46*N46+B47*N47)*100/(4*N48),"")</f>
        <v/>
      </c>
      <c r="BI20" s="244" t="str">
        <f>IF(AK25="CO 2",($B$44*O44+$B$45*O45+$B$46*O46+$B$47*O47)*100/(4*O48),"")</f>
        <v/>
      </c>
      <c r="BJ20" s="244" t="str">
        <f>IF(AK26="CO 2",($B$44*P44+$B$45*P45+$B$46*P46+$B$47*P47)*100/(4*P48),"")</f>
        <v/>
      </c>
      <c r="BK20" s="244" t="str">
        <f>IF(AK27="CO 2",($B$44*Q44+$B$45*Q45+$B$46*Q46+$B$47*Q47)*100/(4*Q48),"")</f>
        <v/>
      </c>
      <c r="BL20" s="244" t="str">
        <f>IF(AK28="CO 2",($B$44*R44+$B$45*R45+$B$46*R46+$B$47*R47)*100/(4*R48),"")</f>
        <v/>
      </c>
      <c r="BM20" s="244" t="str">
        <f>IF(AK29="CO 2",($B$44*S44+$B$45*S45+$B$46*S46+$B$47*S47)*100/(4*S48),"")</f>
        <v/>
      </c>
      <c r="BN20" s="244" t="str">
        <f>IF(AK30="CO 2",($B$44*T44+$B$45*T45+$B$46*T46+$B$47*T47)*100/(4*T48),"")</f>
        <v/>
      </c>
      <c r="BO20" s="244" t="str">
        <f>IF(AK31="CO 2",($B$44*U44+$B$45*U45+$B$46*U46+$B$47*U47)*100/(4*U48),"")</f>
        <v/>
      </c>
      <c r="BP20" s="244" t="str">
        <f>IF(AK32="CO 2",($B$44*V44+$B$45*V45+$B$46*V46+$B$47*V47)*100/(4*V48),"")</f>
        <v/>
      </c>
      <c r="BQ20" s="244" t="str">
        <f>IF(AK33="CO 2",($B$44*W44+$B$45*W45+$B$46*W46+$B$47*W47)*100/(4*W48),"")</f>
        <v/>
      </c>
      <c r="BR20" s="33">
        <v>13.0</v>
      </c>
    </row>
    <row r="21">
      <c r="A21" s="162">
        <v>4.0</v>
      </c>
      <c r="B21" s="262"/>
      <c r="C21" s="263"/>
      <c r="D21" s="244"/>
      <c r="E21" s="244"/>
      <c r="F21" s="244"/>
      <c r="G21" s="244"/>
      <c r="H21" s="244"/>
      <c r="I21" s="244"/>
      <c r="J21" s="244"/>
      <c r="K21" s="244"/>
      <c r="L21" s="264"/>
      <c r="M21" s="266"/>
      <c r="N21" s="266"/>
      <c r="O21" s="266"/>
      <c r="P21" s="266"/>
      <c r="Q21" s="266"/>
      <c r="R21" s="266"/>
      <c r="S21" s="266"/>
      <c r="T21" s="267"/>
      <c r="U21" s="267"/>
      <c r="V21" s="267"/>
      <c r="W21" s="267"/>
      <c r="X21" s="166" t="str">
        <f t="shared" si="8"/>
        <v/>
      </c>
      <c r="Y21" s="261"/>
      <c r="Z21" s="168"/>
      <c r="AA21" s="168"/>
      <c r="AB21" s="168" t="str">
        <f>IFERROR(__xludf.DUMMYFUNCTION("SPLIT(AI3,""_"")"),"#VALUE!")</f>
        <v>#VALUE!</v>
      </c>
      <c r="AC21" s="168"/>
      <c r="AD21" s="168" t="str">
        <f>IFERROR(__xludf.DUMMYFUNCTION("SPLIT(AI4,""_"")"),"#VALUE!")</f>
        <v>#VALUE!</v>
      </c>
      <c r="AE21" s="171"/>
      <c r="AF21" t="str">
        <f>IFERROR(__xludf.DUMMYFUNCTION("SPLIT(AI5,""_"")"),"#VALUE!")</f>
        <v>#VALUE!</v>
      </c>
      <c r="AH21" t="str">
        <f>IFERROR(__xludf.DUMMYFUNCTION("SPLIT(AI6,""_"")"),"#VALUE!")</f>
        <v>#VALUE!</v>
      </c>
      <c r="AJ21" t="str">
        <f>IFERROR(__xludf.DUMMYFUNCTION("SPLIT(AI7,""_"")"),"#VALUE!")</f>
        <v>#VALUE!</v>
      </c>
      <c r="AL21" t="str">
        <f>IFERROR(__xludf.DUMMYFUNCTION("SPLIT(AI8,""_"")"),"#VALUE!")</f>
        <v>#VALUE!</v>
      </c>
      <c r="AX21" s="239" t="str">
        <f>IF(AM9="CO 2",(B44*D44+B45*D45+B46*D46+B47*D47)*100/(4*D48),"")</f>
        <v/>
      </c>
      <c r="AY21" s="239" t="str">
        <f>IF(AM15="CO 2",(B44*E44+B45*E45+B46*E46+B47*E47)*100/(4*E48),"")</f>
        <v/>
      </c>
      <c r="AZ21" s="239" t="str">
        <f>IF(AM16="CO 2",(B44*F44+B45*F45+B46*F46+B47*F47)*100/(4*F48),"")</f>
        <v/>
      </c>
      <c r="BA21" s="239" t="str">
        <f>IF(AM17="CO 2",(B44*G44+B45*G45+B46*G46+B47*G47)*100/(4*G48),"")</f>
        <v/>
      </c>
      <c r="BB21" s="239" t="str">
        <f>IF(AM18="CO 2",(B44*H44+B45*H45+B46*H46+B47*H47)*100/(4*H48),"")</f>
        <v/>
      </c>
      <c r="BC21" s="239" t="str">
        <f>IF(AM19="CO 2",(B44*I44+B45*I45+B46*I46+B47*I47)*100/(4*I48),"")</f>
        <v/>
      </c>
      <c r="BD21" s="239" t="str">
        <f>IF(AM20="CO 2",(B44*J44+B45*J45+B46*J46+B47*J47)*100/(4*J48),"")</f>
        <v/>
      </c>
      <c r="BE21" s="239" t="str">
        <f>IF(AM21="CO 2",(B44*K44+B45*K45+B46*K46+B47*K47)*100/(4*K48),"")</f>
        <v/>
      </c>
      <c r="BF21" s="239" t="str">
        <f>IF(AM22="CO 2",(B44*L44+B45*L45+B46*L46+B47*L47)*100/(4*L48),"")</f>
        <v/>
      </c>
      <c r="BG21" s="239" t="str">
        <f>IF(AM23="CO 2",(B44*M44+B45*M45+B46*M46+B47*M47)*100/(4*M48),"")</f>
        <v/>
      </c>
      <c r="BH21" s="239" t="str">
        <f>IF(AM24="CO 2",(B44*N44+B45*N45+B46*N46+B47*N47)*100/(4*N48),"")</f>
        <v/>
      </c>
      <c r="BI21" s="239" t="str">
        <f>IF(AM25="CO 2",($B$44*O44+$B$45*O45+$B$46*O46+$B$47*O47)*100/(4*O48),"")</f>
        <v/>
      </c>
      <c r="BJ21" s="239" t="str">
        <f>IF(AM26="CO 2",($B$44*P44+$B$45*P45+$B$46*P46+$B$47*P47)*100/(4*P48),"")</f>
        <v/>
      </c>
      <c r="BK21" s="239" t="str">
        <f>IF(AM27="CO 2",($B$44*Q44+$B$45*Q45+$B$46*Q46+$B$47*Q47)*100/(4*Q48),"")</f>
        <v/>
      </c>
      <c r="BL21" s="239" t="str">
        <f>IF(AM28="CO 2",($B$44*R44+$B$45*R45+$B$46*R46+$B$47*R47)*100/(4*R48),"")</f>
        <v/>
      </c>
      <c r="BM21" s="239" t="str">
        <f>IF(AM29="CO 2",($B$44*S44+$B$45*S45+$B$46*S46+$B$47*S47)*100/(4*S48),"")</f>
        <v/>
      </c>
      <c r="BN21" s="239" t="str">
        <f>IF(AM30="CO 2",($B$44*T44+$B$45*T45+$B$46*T46+$B$47*T47)*100/(4*T48),"")</f>
        <v/>
      </c>
      <c r="BO21" s="239" t="str">
        <f>IF(AM31="CO 2",($B$44*U44+$B$45*U45+$B$46*U46+$B$47*U47)*100/(4*U48),"")</f>
        <v/>
      </c>
      <c r="BP21" s="239" t="str">
        <f>IF(AM32="CO 2",($B$44*V44+$B$45*V45+$B$46*V46+$B$47*V47)*100/(4*V48),"")</f>
        <v/>
      </c>
      <c r="BQ21" s="239" t="str">
        <f>IF(AM33="CO 2",($B$44*W44+$B$45*W45+$B$46*W46+$B$47*W47)*100/(4*W48),"")</f>
        <v/>
      </c>
      <c r="BR21" s="33">
        <v>14.0</v>
      </c>
    </row>
    <row r="22">
      <c r="A22" s="162">
        <v>5.0</v>
      </c>
      <c r="B22" s="262"/>
      <c r="C22" s="263"/>
      <c r="D22" s="244"/>
      <c r="E22" s="244"/>
      <c r="F22" s="244"/>
      <c r="G22" s="244"/>
      <c r="H22" s="244"/>
      <c r="I22" s="244"/>
      <c r="J22" s="244"/>
      <c r="K22" s="244"/>
      <c r="L22" s="264"/>
      <c r="M22" s="266"/>
      <c r="N22" s="266"/>
      <c r="O22" s="266"/>
      <c r="P22" s="266"/>
      <c r="Q22" s="266"/>
      <c r="R22" s="266"/>
      <c r="S22" s="266"/>
      <c r="T22" s="267"/>
      <c r="U22" s="267"/>
      <c r="V22" s="267"/>
      <c r="W22" s="267"/>
      <c r="X22" s="166" t="str">
        <f t="shared" si="8"/>
        <v/>
      </c>
      <c r="Y22" s="261"/>
      <c r="Z22" s="168"/>
      <c r="AA22" s="168"/>
      <c r="AB22" s="168" t="str">
        <f>IFERROR(__xludf.DUMMYFUNCTION("SPLIT(AJ3,""_"")"),"#VALUE!")</f>
        <v>#VALUE!</v>
      </c>
      <c r="AC22" s="168"/>
      <c r="AD22" s="168" t="str">
        <f>IFERROR(__xludf.DUMMYFUNCTION("SPLIT(AJ4,""_"")"),"#VALUE!")</f>
        <v>#VALUE!</v>
      </c>
      <c r="AE22" s="171"/>
      <c r="AF22" t="str">
        <f>IFERROR(__xludf.DUMMYFUNCTION("SPLIT(AJ5,""_"")"),"#VALUE!")</f>
        <v>#VALUE!</v>
      </c>
      <c r="AH22" t="str">
        <f>IFERROR(__xludf.DUMMYFUNCTION("SPLIT(AJ6,""_"")"),"#VALUE!")</f>
        <v>#VALUE!</v>
      </c>
      <c r="AJ22" t="str">
        <f>IFERROR(__xludf.DUMMYFUNCTION("SPLIT(AJ7,""_"")"),"#VALUE!")</f>
        <v>#VALUE!</v>
      </c>
      <c r="AL22" t="str">
        <f>IFERROR(__xludf.DUMMYFUNCTION("SPLIT(AJ8,""_"")"),"#VALUE!")</f>
        <v>#VALUE!</v>
      </c>
      <c r="AX22" s="245" t="str">
        <f t="shared" ref="AX22:BQ22" si="9">IF(COUNTBLANK(AX16:AX21)=6,"",AVERAGE(AX16:AX21))</f>
        <v/>
      </c>
      <c r="AY22" s="245" t="str">
        <f t="shared" si="9"/>
        <v/>
      </c>
      <c r="AZ22" s="245" t="str">
        <f t="shared" si="9"/>
        <v/>
      </c>
      <c r="BA22" s="245" t="str">
        <f t="shared" si="9"/>
        <v/>
      </c>
      <c r="BB22" s="245" t="str">
        <f t="shared" si="9"/>
        <v/>
      </c>
      <c r="BC22" s="245" t="str">
        <f t="shared" si="9"/>
        <v/>
      </c>
      <c r="BD22" s="245" t="str">
        <f t="shared" si="9"/>
        <v/>
      </c>
      <c r="BE22" s="245" t="str">
        <f t="shared" si="9"/>
        <v/>
      </c>
      <c r="BF22" s="245" t="str">
        <f t="shared" si="9"/>
        <v/>
      </c>
      <c r="BG22" s="245" t="str">
        <f t="shared" si="9"/>
        <v/>
      </c>
      <c r="BH22" s="245" t="str">
        <f t="shared" si="9"/>
        <v/>
      </c>
      <c r="BI22" s="245" t="str">
        <f t="shared" si="9"/>
        <v/>
      </c>
      <c r="BJ22" s="245" t="str">
        <f t="shared" si="9"/>
        <v/>
      </c>
      <c r="BK22" s="245" t="str">
        <f t="shared" si="9"/>
        <v/>
      </c>
      <c r="BL22" s="245" t="str">
        <f t="shared" si="9"/>
        <v/>
      </c>
      <c r="BM22" s="245" t="str">
        <f t="shared" si="9"/>
        <v/>
      </c>
      <c r="BN22" s="245" t="str">
        <f t="shared" si="9"/>
        <v/>
      </c>
      <c r="BO22" s="245" t="str">
        <f t="shared" si="9"/>
        <v/>
      </c>
      <c r="BP22" s="245" t="str">
        <f t="shared" si="9"/>
        <v/>
      </c>
      <c r="BQ22" s="245" t="str">
        <f t="shared" si="9"/>
        <v/>
      </c>
      <c r="BR22" s="138">
        <v>15.0</v>
      </c>
    </row>
    <row r="23">
      <c r="A23" s="162">
        <v>6.0</v>
      </c>
      <c r="B23" s="262"/>
      <c r="C23" s="263"/>
      <c r="D23" s="244"/>
      <c r="E23" s="244"/>
      <c r="F23" s="244"/>
      <c r="G23" s="244"/>
      <c r="H23" s="244"/>
      <c r="I23" s="244"/>
      <c r="J23" s="244"/>
      <c r="K23" s="244"/>
      <c r="L23" s="269"/>
      <c r="M23" s="266"/>
      <c r="N23" s="266"/>
      <c r="O23" s="266"/>
      <c r="P23" s="266"/>
      <c r="Q23" s="266"/>
      <c r="R23" s="266"/>
      <c r="S23" s="266"/>
      <c r="T23" s="267"/>
      <c r="U23" s="267"/>
      <c r="V23" s="267"/>
      <c r="W23" s="267"/>
      <c r="X23" s="166" t="str">
        <f t="shared" si="8"/>
        <v/>
      </c>
      <c r="Y23" s="261"/>
      <c r="Z23" s="168"/>
      <c r="AA23" s="168"/>
      <c r="AB23" s="168" t="str">
        <f>IFERROR(__xludf.DUMMYFUNCTION("SPLIT(AK3,""_"")"),"#VALUE!")</f>
        <v>#VALUE!</v>
      </c>
      <c r="AC23" s="168"/>
      <c r="AD23" s="168" t="str">
        <f>IFERROR(__xludf.DUMMYFUNCTION("SPLIT(AK4,""_"")"),"#VALUE!")</f>
        <v>#VALUE!</v>
      </c>
      <c r="AE23" s="171"/>
      <c r="AF23" t="str">
        <f>IFERROR(__xludf.DUMMYFUNCTION("SPLIT(AK5,""_"")"),"#VALUE!")</f>
        <v>#VALUE!</v>
      </c>
      <c r="AH23" t="str">
        <f>IFERROR(__xludf.DUMMYFUNCTION("SPLIT(AK6,""_"")"),"#VALUE!")</f>
        <v>#VALUE!</v>
      </c>
      <c r="AJ23" t="str">
        <f>IFERROR(__xludf.DUMMYFUNCTION("SPLIT(AK7,""_"")"),"#VALUE!")</f>
        <v>#VALUE!</v>
      </c>
      <c r="AL23" t="str">
        <f>IFERROR(__xludf.DUMMYFUNCTION("SPLIT(AK8,""_"")"),"#VALUE!")</f>
        <v>#VALUE!</v>
      </c>
      <c r="AX23" s="270"/>
      <c r="AY23" s="270"/>
      <c r="AZ23" s="270"/>
      <c r="BA23" s="270"/>
      <c r="BB23" s="270"/>
      <c r="BC23" s="270"/>
      <c r="BD23" s="270"/>
      <c r="BE23" s="270"/>
      <c r="BF23" s="270"/>
      <c r="BG23" s="270"/>
      <c r="BH23" s="270"/>
      <c r="BI23" s="270"/>
      <c r="BJ23" s="270"/>
      <c r="BK23" s="270"/>
      <c r="BL23" s="270"/>
      <c r="BM23" s="270"/>
      <c r="BN23" s="270"/>
      <c r="BO23" s="270"/>
      <c r="BP23" s="270"/>
      <c r="BQ23" s="270"/>
      <c r="BR23" s="142">
        <v>16.0</v>
      </c>
    </row>
    <row r="24">
      <c r="A24" s="162">
        <v>7.0</v>
      </c>
      <c r="B24" s="262"/>
      <c r="C24" s="263"/>
      <c r="D24" s="244"/>
      <c r="E24" s="244"/>
      <c r="F24" s="244"/>
      <c r="G24" s="244"/>
      <c r="H24" s="244"/>
      <c r="I24" s="244"/>
      <c r="J24" s="244"/>
      <c r="K24" s="244"/>
      <c r="L24" s="269"/>
      <c r="M24" s="266"/>
      <c r="N24" s="266"/>
      <c r="O24" s="266"/>
      <c r="P24" s="266"/>
      <c r="Q24" s="266"/>
      <c r="R24" s="266"/>
      <c r="S24" s="266"/>
      <c r="T24" s="267"/>
      <c r="U24" s="267"/>
      <c r="V24" s="267"/>
      <c r="W24" s="267"/>
      <c r="X24" s="166" t="str">
        <f t="shared" si="8"/>
        <v/>
      </c>
      <c r="Y24" s="261"/>
      <c r="Z24" s="168"/>
      <c r="AA24" s="168"/>
      <c r="AB24" s="168" t="str">
        <f>IFERROR(__xludf.DUMMYFUNCTION("SPLIT(AL3,""_"")"),"#VALUE!")</f>
        <v>#VALUE!</v>
      </c>
      <c r="AC24" s="168"/>
      <c r="AD24" s="168" t="str">
        <f>IFERROR(__xludf.DUMMYFUNCTION("SPLIT(AL4,""_"")"),"#VALUE!")</f>
        <v>#VALUE!</v>
      </c>
      <c r="AE24" s="171"/>
      <c r="AF24" t="str">
        <f>IFERROR(__xludf.DUMMYFUNCTION("SPLIT(AL5,""_"")"),"#VALUE!")</f>
        <v>#VALUE!</v>
      </c>
      <c r="AH24" t="str">
        <f>IFERROR(__xludf.DUMMYFUNCTION("SPLIT(AL6,""_"")"),"#VALUE!")</f>
        <v>#VALUE!</v>
      </c>
      <c r="AJ24" t="str">
        <f>IFERROR(__xludf.DUMMYFUNCTION("SPLIT(AL7,""_"")"),"#VALUE!")</f>
        <v>#VALUE!</v>
      </c>
      <c r="AL24" t="str">
        <f>IFERROR(__xludf.DUMMYFUNCTION("SPLIT(AL8,""_"")"),"#VALUE!")</f>
        <v>#VALUE!</v>
      </c>
      <c r="AX24" s="237" t="s">
        <v>145</v>
      </c>
      <c r="AY24" s="3"/>
      <c r="AZ24" s="3"/>
      <c r="BA24" s="3"/>
      <c r="BB24" s="3"/>
      <c r="BC24" s="3"/>
      <c r="BD24" s="3"/>
      <c r="BE24" s="3"/>
      <c r="BF24" s="3"/>
      <c r="BG24" s="3"/>
      <c r="BH24" s="3"/>
      <c r="BI24" s="3"/>
      <c r="BJ24" s="3"/>
      <c r="BK24" s="3"/>
      <c r="BL24" s="3"/>
      <c r="BM24" s="3"/>
      <c r="BN24" s="3"/>
      <c r="BO24" s="3"/>
      <c r="BP24" s="3"/>
      <c r="BQ24" s="4"/>
      <c r="BR24" s="142">
        <v>17.0</v>
      </c>
    </row>
    <row r="25">
      <c r="A25" s="162">
        <v>8.0</v>
      </c>
      <c r="B25" s="262"/>
      <c r="C25" s="263"/>
      <c r="D25" s="244"/>
      <c r="E25" s="244"/>
      <c r="F25" s="244"/>
      <c r="G25" s="244"/>
      <c r="H25" s="244"/>
      <c r="I25" s="244"/>
      <c r="J25" s="244"/>
      <c r="K25" s="244"/>
      <c r="L25" s="269"/>
      <c r="M25" s="266"/>
      <c r="N25" s="266"/>
      <c r="O25" s="266"/>
      <c r="P25" s="266"/>
      <c r="Q25" s="266"/>
      <c r="R25" s="266"/>
      <c r="S25" s="266"/>
      <c r="T25" s="267"/>
      <c r="U25" s="267"/>
      <c r="V25" s="267"/>
      <c r="W25" s="267"/>
      <c r="X25" s="166" t="str">
        <f t="shared" si="8"/>
        <v/>
      </c>
      <c r="Y25" s="261"/>
      <c r="Z25" s="168"/>
      <c r="AA25" s="168"/>
      <c r="AB25" s="168" t="str">
        <f>IFERROR(__xludf.DUMMYFUNCTION("SPLIT(AM3,""_"")"),"#VALUE!")</f>
        <v>#VALUE!</v>
      </c>
      <c r="AC25" s="168"/>
      <c r="AD25" s="168" t="str">
        <f>IFERROR(__xludf.DUMMYFUNCTION("SPLIT(AM4,""_"")"),"#VALUE!")</f>
        <v>#VALUE!</v>
      </c>
      <c r="AE25" s="171"/>
      <c r="AF25" t="str">
        <f>IFERROR(__xludf.DUMMYFUNCTION("SPLIT(AM5,""_"")"),"#VALUE!")</f>
        <v>#VALUE!</v>
      </c>
      <c r="AH25" t="str">
        <f>IFERROR(__xludf.DUMMYFUNCTION("SPLIT(AM6,""_"")"),"#VALUE!")</f>
        <v>#VALUE!</v>
      </c>
      <c r="AJ25" t="str">
        <f>IFERROR(__xludf.DUMMYFUNCTION("SPLIT(AM7,""_"")"),"#VALUE!")</f>
        <v>#VALUE!</v>
      </c>
      <c r="AL25" t="str">
        <f>IFERROR(__xludf.DUMMYFUNCTION("SPLIT(AM8,""_"")"),"#VALUE!")</f>
        <v>#VALUE!</v>
      </c>
      <c r="AX25" s="238" t="s">
        <v>192</v>
      </c>
      <c r="AY25" s="238" t="s">
        <v>193</v>
      </c>
      <c r="AZ25" s="238" t="s">
        <v>194</v>
      </c>
      <c r="BA25" s="238" t="s">
        <v>195</v>
      </c>
      <c r="BB25" s="238" t="s">
        <v>196</v>
      </c>
      <c r="BC25" s="238" t="s">
        <v>236</v>
      </c>
      <c r="BD25" s="238" t="s">
        <v>237</v>
      </c>
      <c r="BE25" s="238" t="s">
        <v>238</v>
      </c>
      <c r="BF25" s="238" t="s">
        <v>239</v>
      </c>
      <c r="BG25" s="238" t="s">
        <v>240</v>
      </c>
      <c r="BH25" s="238" t="s">
        <v>241</v>
      </c>
      <c r="BI25" s="238" t="s">
        <v>242</v>
      </c>
      <c r="BJ25" s="238" t="s">
        <v>243</v>
      </c>
      <c r="BK25" s="238" t="s">
        <v>244</v>
      </c>
      <c r="BL25" s="238" t="s">
        <v>245</v>
      </c>
      <c r="BM25" s="238" t="s">
        <v>246</v>
      </c>
      <c r="BN25" s="238" t="s">
        <v>247</v>
      </c>
      <c r="BO25" s="238" t="s">
        <v>248</v>
      </c>
      <c r="BP25" s="238" t="s">
        <v>249</v>
      </c>
      <c r="BQ25" s="238" t="s">
        <v>250</v>
      </c>
      <c r="BR25" s="142">
        <v>18.0</v>
      </c>
    </row>
    <row r="26">
      <c r="A26" s="162">
        <v>9.0</v>
      </c>
      <c r="B26" s="262"/>
      <c r="C26" s="263"/>
      <c r="D26" s="244"/>
      <c r="E26" s="244"/>
      <c r="F26" s="244"/>
      <c r="G26" s="244"/>
      <c r="H26" s="244"/>
      <c r="I26" s="244"/>
      <c r="J26" s="244"/>
      <c r="K26" s="244"/>
      <c r="L26" s="269"/>
      <c r="M26" s="266"/>
      <c r="N26" s="266"/>
      <c r="O26" s="266"/>
      <c r="P26" s="266"/>
      <c r="Q26" s="266"/>
      <c r="R26" s="266"/>
      <c r="S26" s="266"/>
      <c r="T26" s="267"/>
      <c r="U26" s="267"/>
      <c r="V26" s="267"/>
      <c r="W26" s="267"/>
      <c r="X26" s="166" t="str">
        <f t="shared" si="8"/>
        <v/>
      </c>
      <c r="Y26" s="261"/>
      <c r="Z26" s="168"/>
      <c r="AA26" s="168"/>
      <c r="AB26" s="168" t="str">
        <f>IFERROR(__xludf.DUMMYFUNCTION("SPLIT(AN3,""_"")"),"#VALUE!")</f>
        <v>#VALUE!</v>
      </c>
      <c r="AC26" s="168"/>
      <c r="AD26" s="168" t="str">
        <f>IFERROR(__xludf.DUMMYFUNCTION("SPLIT(AN4,""_"")"),"#VALUE!")</f>
        <v>#VALUE!</v>
      </c>
      <c r="AE26" s="171"/>
      <c r="AF26" t="str">
        <f>IFERROR(__xludf.DUMMYFUNCTION("SPLIT(AN5,""_"")"),"#VALUE!")</f>
        <v>#VALUE!</v>
      </c>
      <c r="AH26" t="str">
        <f>IFERROR(__xludf.DUMMYFUNCTION("SPLIT(AN6,""_"")"),"#VALUE!")</f>
        <v>#VALUE!</v>
      </c>
      <c r="AJ26" t="str">
        <f>IFERROR(__xludf.DUMMYFUNCTION("SPLIT(AN7,""_"")"),"#VALUE!")</f>
        <v>#VALUE!</v>
      </c>
      <c r="AL26" t="str">
        <f>IFERROR(__xludf.DUMMYFUNCTION("SPLIT(AN8,""_"")"),"#VALUE!")</f>
        <v>#VALUE!</v>
      </c>
      <c r="AX26" s="239" t="str">
        <f>IF(AC9="CO 3",(B44*D44+B45*D45+B46*D46+B47*D47)*100/(4*D48),"")</f>
        <v/>
      </c>
      <c r="AY26" s="240" t="str">
        <f>IF(AC15="CO 3",(B44*E44+B45*E45+B46*E46+B47*E47)*100/(4*E48),"")</f>
        <v/>
      </c>
      <c r="AZ26" s="240" t="str">
        <f>IF(AC16="CO 3",(B44*F44+B45*F45+B46*F46+B47*F47)*100/(4*F48),"")</f>
        <v/>
      </c>
      <c r="BA26" s="240" t="str">
        <f>IF(AC17="CO 3",(B44*G44+B45*G45+B46*G46+B47*G47)*100/(4*G48),"")</f>
        <v/>
      </c>
      <c r="BB26" s="240" t="str">
        <f>IF(AC18="CO 3",(B44*H44+B45*H45+B46*H46+B47*H47)*100/(4*H48),"")</f>
        <v/>
      </c>
      <c r="BC26" s="240" t="str">
        <f>IF(AC19="CO 3",(B44*I44+B45*I45+B46*I46+B47*I47)*100/(4*I48),"")</f>
        <v/>
      </c>
      <c r="BD26" s="240" t="str">
        <f>IF(AC20="CO 3",(B44*J44+B45*J45+B46*J46+B47*J47)*100/(4*J48),"")</f>
        <v/>
      </c>
      <c r="BE26" s="240" t="str">
        <f>IF(AC21="CO 3",(B44*K44+B45*K45+B46*K46+B47*K47)*100/(4*K48),"")</f>
        <v/>
      </c>
      <c r="BF26" s="240" t="str">
        <f>IF(AC22="CO 3",(B44*L44+B45*L45+B46*L46+B47*L47)*100/(4*L48),"")</f>
        <v/>
      </c>
      <c r="BG26" s="240" t="str">
        <f>IF(AC23="CO 3",(B44*M44+B45*M45+B46*M46+B47*M47)*100/(4*M48),"")</f>
        <v/>
      </c>
      <c r="BH26" s="240" t="str">
        <f>IF(AC24="CO 3",(B44*N44+B45*N45+B46*N46+B47*N47)*100/(4*N48),"")</f>
        <v/>
      </c>
      <c r="BI26" s="240" t="str">
        <f>IF(AC25="CO 3",($B$44*O44+$B$45*O45+$B$46*O46+$B$47*O47)*100/(4*O48),"")</f>
        <v/>
      </c>
      <c r="BJ26" s="240" t="str">
        <f>IF(AC26="CO 3",($B$44*P44+$B$45*P45+$B$46*P46+$B$47*P47)*100/(4*P48),"")</f>
        <v/>
      </c>
      <c r="BK26" s="240" t="str">
        <f>IF(AC27="CO 3",($B$44*Q44+$B$45*Q45+$B$46*Q46+$B$47*Q47)*100/(4*Q48),"")</f>
        <v/>
      </c>
      <c r="BL26" s="240" t="str">
        <f>IF(AC28="CO 3",($B$44*R44+$B$45*R45+$B$46*R46+$B$47*R47)*100/(4*R48),"")</f>
        <v/>
      </c>
      <c r="BM26" s="240" t="str">
        <f>IF(AC29="CO 3",($B$44*S44+$B$45*S45+$B$46*S46+$B$47*S47)*100/(4*S48),"")</f>
        <v/>
      </c>
      <c r="BN26" s="240" t="str">
        <f>IF(AC30="CO 3",($B$44*T44+$B$45*T45+$B$46*T46+$B$47*T47)*100/(4*T48),"")</f>
        <v/>
      </c>
      <c r="BO26" s="240" t="str">
        <f>IF(AC31="CO 3",($B$44*U44+$B$45*U45+$B$46*U46+$B$47*U47)*100/(4*U48),"")</f>
        <v/>
      </c>
      <c r="BP26" s="240" t="str">
        <f>IF(AC32="CO 3",($B$44*V44+$B$45*V45+$B$46*V46+$B$47*V47)*100/(4*V48),"")</f>
        <v/>
      </c>
      <c r="BQ26" s="240" t="str">
        <f>IF(AC33="CO 3",($B$44*W44+$B$45*W45+$B$46*W46+$B$47*W47)*100/(4*W48),"")</f>
        <v/>
      </c>
      <c r="BR26" s="142">
        <v>19.0</v>
      </c>
    </row>
    <row r="27">
      <c r="A27" s="162">
        <v>10.0</v>
      </c>
      <c r="B27" s="262"/>
      <c r="C27" s="263"/>
      <c r="D27" s="244"/>
      <c r="E27" s="244"/>
      <c r="F27" s="244"/>
      <c r="G27" s="244"/>
      <c r="H27" s="244"/>
      <c r="I27" s="244"/>
      <c r="J27" s="244"/>
      <c r="K27" s="244"/>
      <c r="L27" s="269"/>
      <c r="M27" s="266"/>
      <c r="N27" s="266"/>
      <c r="O27" s="266"/>
      <c r="P27" s="266"/>
      <c r="Q27" s="266"/>
      <c r="R27" s="266"/>
      <c r="S27" s="266"/>
      <c r="T27" s="267"/>
      <c r="U27" s="267"/>
      <c r="V27" s="267"/>
      <c r="W27" s="267"/>
      <c r="X27" s="166" t="str">
        <f t="shared" si="8"/>
        <v/>
      </c>
      <c r="Y27" s="261"/>
      <c r="Z27" s="168"/>
      <c r="AA27" s="168"/>
      <c r="AB27" s="168" t="str">
        <f>IFERROR(__xludf.DUMMYFUNCTION("SPLIT(AO3,""_"")"),"#VALUE!")</f>
        <v>#VALUE!</v>
      </c>
      <c r="AC27" s="168"/>
      <c r="AD27" s="168" t="str">
        <f>IFERROR(__xludf.DUMMYFUNCTION("SPLIT(AO4,""_"")"),"#VALUE!")</f>
        <v>#VALUE!</v>
      </c>
      <c r="AE27" s="171"/>
      <c r="AF27" t="str">
        <f>IFERROR(__xludf.DUMMYFUNCTION("SPLIT(AO5,""_"")"),"#VALUE!")</f>
        <v>#VALUE!</v>
      </c>
      <c r="AH27" t="str">
        <f>IFERROR(__xludf.DUMMYFUNCTION("SPLIT(AO6,""_"")"),"#VALUE!")</f>
        <v>#VALUE!</v>
      </c>
      <c r="AJ27" t="str">
        <f>IFERROR(__xludf.DUMMYFUNCTION("SPLIT(AO7,""_"")"),"#VALUE!")</f>
        <v>#VALUE!</v>
      </c>
      <c r="AL27" t="str">
        <f>IFERROR(__xludf.DUMMYFUNCTION("SPLIT(AO8,""_"")"),"#VALUE!")</f>
        <v>#VALUE!</v>
      </c>
      <c r="AX27" s="240" t="str">
        <f>IF(AE9="CO 3",(B44*D44+B45*D45+B46*D46+B47*D47)*100/(4*D48),"")</f>
        <v/>
      </c>
      <c r="AY27" s="240" t="str">
        <f>IF(AE15="CO 3",(B44*E44+B45*E45+B46*E46+B47*E47)*100/(4*E48),"")</f>
        <v/>
      </c>
      <c r="AZ27" s="240" t="str">
        <f>IF(AE16="CO 3",(B44*F44+B45*F45+B46*F46+B47*F47)*100/(4*F48),"")</f>
        <v/>
      </c>
      <c r="BA27" s="240" t="str">
        <f>IF(AE17="CO 3",(B44*G44+B45*G45+B46*G46+B47*G47)*100/(4*G48),"")</f>
        <v/>
      </c>
      <c r="BB27" s="240" t="str">
        <f>IF(AE18="CO 3",(B44*H44+B45*H45+B46*H46+B47*H47)*100/(4*H48),"")</f>
        <v/>
      </c>
      <c r="BC27" s="240" t="str">
        <f>IF(AE19="CO 3",(B44*I44+B45*I45+B46*I46+B47*I47)*100/(4*I48),"")</f>
        <v/>
      </c>
      <c r="BD27" s="240" t="str">
        <f>IF(AE20="CO 3",(B44*J44+B45*J45+B46*J46+B47*J47)*100/(4*J48),"")</f>
        <v/>
      </c>
      <c r="BE27" s="240" t="str">
        <f>IF(AE21="CO 3",(B44*K44+B45*K45+B46*K46+B47*K47)*100/(4*K48),"")</f>
        <v/>
      </c>
      <c r="BF27" s="240" t="str">
        <f>IF(AE22="CO 3",(B44*L44+B45*L45+B46*L46+B47*L47)*100/(4*L48),"")</f>
        <v/>
      </c>
      <c r="BG27" s="240" t="str">
        <f>IF(AE23="CO 3",(B44*M44+B45*M45+B46*M46+B47*M47)*100/(4*M48),"")</f>
        <v/>
      </c>
      <c r="BH27" s="240" t="str">
        <f>IF(AE24="CO 3",(B44*N44+B45*N45+B46*N46+B47*N47)*100/(4*N48),"")</f>
        <v/>
      </c>
      <c r="BI27" s="240" t="str">
        <f>IF(AE25="CO 3",($B$44*O44+$B$45*O45+$B$46*O46+$B$47*O47)*100/(4*O48),"")</f>
        <v/>
      </c>
      <c r="BJ27" s="240" t="str">
        <f>IF(AE26="CO 3",($B$44*P44+$B$45*P45+$B$46*P46+$B$47*P47)*100/(4*P48),"")</f>
        <v/>
      </c>
      <c r="BK27" s="149" t="str">
        <f>IF(AE27="CO 3",($B$44*Q44+$B$45*Q45+$B$46*Q46+$B$47*Q47)*100/(4*Q48),"")</f>
        <v/>
      </c>
      <c r="BL27" s="149" t="str">
        <f>IF(AE28="CO 3",($B$44*R44+$B$45*R45+$B$46*R46+$B$47*R47)*100/(4*R48),"")</f>
        <v/>
      </c>
      <c r="BM27" s="149" t="str">
        <f>IF(AE29="CO 3",($B$44*S44+$B$45*S45+$B$46*S46+$B$47*S47)*100/(4*S48),"")</f>
        <v/>
      </c>
      <c r="BN27" s="149" t="str">
        <f>IF(AE30="CO 3",($B$44*T44+$B$45*T45+$B$46*T46+$B$47*T47)*100/(4*T48),"")</f>
        <v/>
      </c>
      <c r="BO27" s="149" t="str">
        <f>IF(AE31="CO 3",($B$44*U44+$B$45*U45+$B$46*U46+$B$47*U47)*100/(4*U48),"")</f>
        <v/>
      </c>
      <c r="BP27" s="149" t="str">
        <f>IF(AE32="CO 3",($B$44*V44+$B$45*V45+$B$46*V46+$B$47*V47)*100/(4*V48),"")</f>
        <v/>
      </c>
      <c r="BQ27" s="149" t="str">
        <f>IF(AE33="CO 3",($B$44*W44+$B$45*W45+$B$46*W46+$B$47*W47)*100/(4*W48),"")</f>
        <v/>
      </c>
      <c r="BR27" s="142">
        <v>20.0</v>
      </c>
    </row>
    <row r="28">
      <c r="A28" s="162">
        <v>11.0</v>
      </c>
      <c r="B28" s="262"/>
      <c r="C28" s="263"/>
      <c r="D28" s="244"/>
      <c r="E28" s="244"/>
      <c r="F28" s="244"/>
      <c r="G28" s="244"/>
      <c r="H28" s="244"/>
      <c r="I28" s="244"/>
      <c r="J28" s="244"/>
      <c r="K28" s="244"/>
      <c r="L28" s="269"/>
      <c r="M28" s="266"/>
      <c r="N28" s="266"/>
      <c r="O28" s="266"/>
      <c r="P28" s="266"/>
      <c r="Q28" s="266"/>
      <c r="R28" s="266"/>
      <c r="S28" s="266"/>
      <c r="T28" s="267"/>
      <c r="U28" s="267"/>
      <c r="V28" s="267"/>
      <c r="W28" s="267"/>
      <c r="X28" s="166" t="str">
        <f t="shared" si="8"/>
        <v/>
      </c>
      <c r="Y28" s="261"/>
      <c r="Z28" s="168"/>
      <c r="AA28" s="168"/>
      <c r="AB28" s="168" t="str">
        <f>IFERROR(__xludf.DUMMYFUNCTION("SPLIT(AP3,""_"")"),"#VALUE!")</f>
        <v>#VALUE!</v>
      </c>
      <c r="AC28" s="168"/>
      <c r="AD28" s="168" t="str">
        <f>IFERROR(__xludf.DUMMYFUNCTION("SPLIT(AP4,""_"")"),"#VALUE!")</f>
        <v>#VALUE!</v>
      </c>
      <c r="AE28" s="171"/>
      <c r="AF28" t="str">
        <f>IFERROR(__xludf.DUMMYFUNCTION("SPLIT(AP5,""_"")"),"#VALUE!")</f>
        <v>#VALUE!</v>
      </c>
      <c r="AH28" t="str">
        <f>IFERROR(__xludf.DUMMYFUNCTION("SPLIT(AP6,""_"")"),"#VALUE!")</f>
        <v>#VALUE!</v>
      </c>
      <c r="AJ28" t="str">
        <f>IFERROR(__xludf.DUMMYFUNCTION("SPLIT(AP7,""_"")"),"#VALUE!")</f>
        <v>#VALUE!</v>
      </c>
      <c r="AL28" t="str">
        <f>IFERROR(__xludf.DUMMYFUNCTION("SPLIT(AP8,""_"")"),"#VALUE!")</f>
        <v>#VALUE!</v>
      </c>
      <c r="AX28" s="242" t="str">
        <f>IF(AG9="CO 3",(B44*D44+B45*D45+B46*D46+B47*D47)*100/(4*D48),"")</f>
        <v/>
      </c>
      <c r="AY28" s="242" t="str">
        <f>IF(AG15="CO 3",(B44*E44+B45*E45+B46*E46+B47*E47)*100/(4*E48),"")</f>
        <v/>
      </c>
      <c r="AZ28" s="242" t="str">
        <f>IF(AG16="CO 3",(B44*F44+B45*F45+B46*F46+B47*F47)*100/(4*F48),"")</f>
        <v/>
      </c>
      <c r="BA28" s="242" t="str">
        <f>IF(AG17="CO 3",(B44*G44+B45*G45+B46*G46+B47*G47)*100/(4*G48),"")</f>
        <v/>
      </c>
      <c r="BB28" s="242" t="str">
        <f>IF(AG18="CO 3",(B44*H44+B45*H45+B46*H46+B47*H47)*100/(4*H48),"")</f>
        <v/>
      </c>
      <c r="BC28" s="242" t="str">
        <f>IF(AG19="CO 3",(B44*I44+B45*I45+B46*I46+B47*I47)*100/(4*I48),"")</f>
        <v/>
      </c>
      <c r="BD28" s="242" t="str">
        <f>IF(AG20="CO 3",(B44*J44+B45*J45+B46*J46+B47*J47)*100/(4*J48),"")</f>
        <v/>
      </c>
      <c r="BE28" s="242" t="str">
        <f>IF(AG21="CO 3",(B44*K44+B45*K45+B46*K46+B47*K47)*100/(4*K48),"")</f>
        <v/>
      </c>
      <c r="BF28" s="242" t="str">
        <f>IF(AG22="CO 3",(B44*L44+B45*L45+B46*L46+B47*L47)*100/(4*L48),"")</f>
        <v/>
      </c>
      <c r="BG28" s="242" t="str">
        <f>IF(AG23="CO 3",(B44*M44+B45*M45+B46*M46+B47*M47)*100/(4*M48),"")</f>
        <v/>
      </c>
      <c r="BH28" s="242" t="str">
        <f>IF(AG24="CO 3",(B44*N44+B45*N45+B46*N46+B47*N47)*100/(4*N48),"")</f>
        <v/>
      </c>
      <c r="BI28" s="242" t="str">
        <f>IF(AG25="CO 3",($B$44*O44+$B$45*O45+$B$46*O46+$B$47*O47)*100/(4*O48),"")</f>
        <v/>
      </c>
      <c r="BJ28" s="242" t="str">
        <f>IF(AG26="CO 3",($B$44*P44+$B$45*P45+$B$46*P46+$B$47*P47)*100/(4*P48),"")</f>
        <v/>
      </c>
      <c r="BK28" s="242" t="str">
        <f>IF(AG27="CO 3",($B$44*Q44+$B$45*Q45+$B$46*Q46+$B$47*Q47)*100/(4*Q48),"")</f>
        <v/>
      </c>
      <c r="BL28" s="242" t="str">
        <f>IF(AG28="CO 3",($B$44*R44+$B$45*R45+$B$46*R46+$B$47*R47)*100/(4*R48),"")</f>
        <v/>
      </c>
      <c r="BM28" s="242" t="str">
        <f>IF(AG29="CO 3",($B$44*S44+$B$45*S45+$B$46*S46+$B$47*S47)*100/(4*S48),"")</f>
        <v/>
      </c>
      <c r="BN28" s="242" t="str">
        <f>IF(AG30="CO 3",($B$44*T44+$B$45*T45+$B$46*T46+$B$47*T47)*100/(4*T48),"")</f>
        <v/>
      </c>
      <c r="BO28" s="242" t="str">
        <f>IF(AG31="CO 3",($B$44*U44+$B$45*U45+$B$46*U46+$B$47*U47)*100/(4*U48),"")</f>
        <v/>
      </c>
      <c r="BP28" s="242" t="str">
        <f>IF(AG32="CO 3",($B$44*V44+$B$45*V45+$B$46*V46+$B$47*V47)*100/(4*V48),"")</f>
        <v/>
      </c>
      <c r="BQ28" s="242" t="str">
        <f>IF(AG33="CO 3",($B$44*W44+$B$45*W45+$B$46*W46+$B$47*W47)*100/(4*W48),"")</f>
        <v/>
      </c>
      <c r="BR28" s="181"/>
    </row>
    <row r="29">
      <c r="A29" s="162">
        <v>12.0</v>
      </c>
      <c r="B29" s="262"/>
      <c r="C29" s="263"/>
      <c r="D29" s="244"/>
      <c r="E29" s="244"/>
      <c r="F29" s="244"/>
      <c r="G29" s="244"/>
      <c r="H29" s="244"/>
      <c r="I29" s="244"/>
      <c r="J29" s="244"/>
      <c r="K29" s="244"/>
      <c r="L29" s="269"/>
      <c r="M29" s="266"/>
      <c r="N29" s="266"/>
      <c r="O29" s="266"/>
      <c r="P29" s="266"/>
      <c r="Q29" s="266"/>
      <c r="R29" s="266"/>
      <c r="S29" s="266"/>
      <c r="T29" s="267"/>
      <c r="U29" s="267"/>
      <c r="V29" s="267"/>
      <c r="W29" s="267"/>
      <c r="X29" s="166" t="str">
        <f t="shared" si="8"/>
        <v/>
      </c>
      <c r="Y29" s="261"/>
      <c r="Z29" s="168"/>
      <c r="AA29" s="168"/>
      <c r="AB29" s="168" t="str">
        <f>IFERROR(__xludf.DUMMYFUNCTION("SPLIT(AQ3,""_"")"),"#VALUE!")</f>
        <v>#VALUE!</v>
      </c>
      <c r="AC29" s="168"/>
      <c r="AD29" s="168" t="str">
        <f>IFERROR(__xludf.DUMMYFUNCTION("SPLIT(AQ4,""_"")"),"#VALUE!")</f>
        <v>#VALUE!</v>
      </c>
      <c r="AE29" s="171"/>
      <c r="AF29" t="str">
        <f>IFERROR(__xludf.DUMMYFUNCTION("SPLIT(AQ5,""_"")"),"#VALUE!")</f>
        <v>#VALUE!</v>
      </c>
      <c r="AH29" t="str">
        <f>IFERROR(__xludf.DUMMYFUNCTION("SPLIT(AQ6,""_"")"),"#VALUE!")</f>
        <v>#VALUE!</v>
      </c>
      <c r="AJ29" t="str">
        <f>IFERROR(__xludf.DUMMYFUNCTION("SPLIT(AQ7,""_"")"),"#VALUE!")</f>
        <v>#VALUE!</v>
      </c>
      <c r="AL29" t="str">
        <f>IFERROR(__xludf.DUMMYFUNCTION("SPLIT(AQ8,""_"")"),"#VALUE!")</f>
        <v>#VALUE!</v>
      </c>
      <c r="AX29" s="239" t="str">
        <f>IF(AI9="CO 3",(B44*D44+B45*D45+B46*D46+B47*D47)*100/(4*D48),"")</f>
        <v/>
      </c>
      <c r="AY29" s="239" t="str">
        <f>IF(AI15="CO 3",(B44*E44+B45*E45+B46*E46+B47*E47)*100/(4*E48),"")</f>
        <v/>
      </c>
      <c r="AZ29" s="239" t="str">
        <f>IF(AI16="CO 3",(B44*F44+B45*F45+B46*F46+B47*F47)*100/(4*F48),"")</f>
        <v/>
      </c>
      <c r="BA29" s="239" t="str">
        <f>IF(AI17="CO 3",(B44*G44+B45*G45+B46*G46+B47*G47)*100/(4*G48),"")</f>
        <v/>
      </c>
      <c r="BB29" s="239" t="str">
        <f>IF(AI18="CO 3",(B44*H44+B45*H45+B46*H46+B47*H47)*100/(4*H48),"")</f>
        <v/>
      </c>
      <c r="BC29" s="239" t="str">
        <f>IF(AI19="CO 3",(B44*I44+B45*I45+B46*I46+B47*I47)*100/(4*I48),"")</f>
        <v/>
      </c>
      <c r="BD29" s="239" t="str">
        <f>IF(AI20="CO 3",(B44*J44+B45*J45+B46*J46+B47*J47)*100/(4*J48),"")</f>
        <v/>
      </c>
      <c r="BE29" s="239" t="str">
        <f>IF(AI21="CO 3",(B44*K44+B45*K45+B46*K46+B47*K47)*100/(4*K48),"")</f>
        <v/>
      </c>
      <c r="BF29" s="239" t="str">
        <f>IF(AI22="CO 3",(B44*L44+B45*L45+B46*L46+B47*L47)*100/(4*L48),"")</f>
        <v/>
      </c>
      <c r="BG29" s="239" t="str">
        <f>IF(AI23="CO 3",(B44*M44+B45*M45+B46*M46+B47*M47)*100/(4*M48),"")</f>
        <v/>
      </c>
      <c r="BH29" s="239" t="str">
        <f>IF(AI24="CO 3",(B44*N44+B45*N45+B46*N46+B47*N47)*100/(4*N48),"")</f>
        <v/>
      </c>
      <c r="BI29" s="239" t="str">
        <f>IF(AI25="CO 3",($B$44*O44+$B$45*O45+$B$46*O46+$B$47*O47)*100/(4*O48),"")</f>
        <v/>
      </c>
      <c r="BJ29" s="239" t="str">
        <f>IF(AI26="CO 3",($B$44*P44+$B$45*P45+$B$46*P46+$B$47*P47)*100/(4*P48),"")</f>
        <v/>
      </c>
      <c r="BK29" s="239" t="str">
        <f>IF(AI27="CO 3",($B$44*Q44+$B$45*Q45+$B$46*Q46+$B$47*Q47)*100/(4*Q48),"")</f>
        <v/>
      </c>
      <c r="BL29" s="239" t="str">
        <f>IF(AI28="CO 3",($B$44*R44+$B$45*R45+$B$46*R46+$B$47*R47)*100/(4*R48),"")</f>
        <v/>
      </c>
      <c r="BM29" s="239" t="str">
        <f>IF(AI29="CO 3",($B$44*S44+$B$45*S45+$B$46*S46+$B$47*S47)*100/(4*S48),"")</f>
        <v/>
      </c>
      <c r="BN29" s="239" t="str">
        <f>IF(AI30="CO 3",($B$44*T44+$B$45*T45+$B$46*T46+$B$47*T47)*100/(4*T48),"")</f>
        <v/>
      </c>
      <c r="BO29" s="239" t="str">
        <f>IF(AI31="CO 3",($B$44*U44+$B$45*U45+$B$46*U46+$B$47*U47)*100/(4*U48),"")</f>
        <v/>
      </c>
      <c r="BP29" s="239" t="str">
        <f>IF(AI32="CO 3",($B$44*V44+$B$45*V45+$B$46*V46+$B$47*V47)*100/(4*V48),"")</f>
        <v/>
      </c>
      <c r="BQ29" s="239" t="str">
        <f>IF(AI33="CO 3",($B$44*W44+$B$45*W45+$B$46*W46+$B$47*W47)*100/(4*W48),"")</f>
        <v/>
      </c>
    </row>
    <row r="30">
      <c r="A30" s="162">
        <v>13.0</v>
      </c>
      <c r="B30" s="262"/>
      <c r="C30" s="263"/>
      <c r="D30" s="244"/>
      <c r="E30" s="244"/>
      <c r="F30" s="244"/>
      <c r="G30" s="244"/>
      <c r="H30" s="244"/>
      <c r="I30" s="244"/>
      <c r="J30" s="244"/>
      <c r="K30" s="244"/>
      <c r="L30" s="269"/>
      <c r="M30" s="266"/>
      <c r="N30" s="266"/>
      <c r="O30" s="266"/>
      <c r="P30" s="266"/>
      <c r="Q30" s="266"/>
      <c r="R30" s="266"/>
      <c r="S30" s="266"/>
      <c r="T30" s="267"/>
      <c r="U30" s="267"/>
      <c r="V30" s="267"/>
      <c r="W30" s="267"/>
      <c r="X30" s="166" t="str">
        <f t="shared" si="8"/>
        <v/>
      </c>
      <c r="Y30" s="261"/>
      <c r="Z30" s="168"/>
      <c r="AA30" s="168"/>
      <c r="AB30" s="168" t="str">
        <f>IFERROR(__xludf.DUMMYFUNCTION("SPLIT(AR3,""_"")"),"#VALUE!")</f>
        <v>#VALUE!</v>
      </c>
      <c r="AC30" s="168"/>
      <c r="AD30" s="168" t="str">
        <f>IFERROR(__xludf.DUMMYFUNCTION("SPLIT(AR4,""_"")"),"#VALUE!")</f>
        <v>#VALUE!</v>
      </c>
      <c r="AE30" s="171"/>
      <c r="AF30" t="str">
        <f>IFERROR(__xludf.DUMMYFUNCTION("SPLIT(AR5,""_"")"),"#VALUE!")</f>
        <v>#VALUE!</v>
      </c>
      <c r="AH30" t="str">
        <f>IFERROR(__xludf.DUMMYFUNCTION("SPLIT(AR6,""_"")"),"#VALUE!")</f>
        <v>#VALUE!</v>
      </c>
      <c r="AJ30" t="str">
        <f>IFERROR(__xludf.DUMMYFUNCTION("SPLIT(AR7,""_"")"),"#VALUE!")</f>
        <v>#VALUE!</v>
      </c>
      <c r="AL30" t="str">
        <f>IFERROR(__xludf.DUMMYFUNCTION("SPLIT(AR8,""_"")"),"#VALUE!")</f>
        <v>#VALUE!</v>
      </c>
      <c r="AX30" s="244" t="str">
        <f>IF(AK9="CO 3",(B44*D44+B45*D45+B46*D46+B47*D47)*100/(4*D48),"")</f>
        <v/>
      </c>
      <c r="AY30" s="244" t="str">
        <f>IF(AK15="CO 3",(B44*E44+B45*E45+B46*E46+B47*E47)*100/(4*E48),"")</f>
        <v/>
      </c>
      <c r="AZ30" s="244" t="str">
        <f>IF(AK16="CO 3",(B44*F44+B45*F45+B46*F46+B47*F47)*100/(4*F48),"")</f>
        <v/>
      </c>
      <c r="BA30" s="244" t="str">
        <f>IF(AK17="CO 3",(B44*G44+B45*G45+B46*G46+B47*G47)*100/(4*G48),"")</f>
        <v/>
      </c>
      <c r="BB30" s="244" t="str">
        <f>IF(AK18="CO 3",(B44*H44+B45*H45+B46*H46+B47*H47)*100/(4*H48),"")</f>
        <v/>
      </c>
      <c r="BC30" s="244" t="str">
        <f>IF(AK19="CO 3",(B44*I44+B45*I45+B46*I46+B47*I47)*100/(4*I48),"")</f>
        <v/>
      </c>
      <c r="BD30" s="244" t="str">
        <f>IF(AK20="CO 3",(B44*J44+B45*J45+B46*J46+B47*J47)*100/(4*J48),"")</f>
        <v/>
      </c>
      <c r="BE30" s="244" t="str">
        <f>IF(AK21="CO 3",(B44*K44+B45*K45+B46*K46+B47*K47)*100/(4*K48),"")</f>
        <v/>
      </c>
      <c r="BF30" s="244" t="str">
        <f>IF(AK22="CO 3",(B44*L44+B45*L45+B46*L46+B47*L47)*100/(4*L48),"")</f>
        <v/>
      </c>
      <c r="BG30" s="244" t="str">
        <f>IF(AK23="CO 3",(B44*M44+B45*M45+B46*M46+B47*M47)*100/(4*M48),"")</f>
        <v/>
      </c>
      <c r="BH30" s="244" t="str">
        <f>IF(AK24="CO 3",(B44*N44+B45*N45+B46*N46+B47*N47)*100/(4*N48),"")</f>
        <v/>
      </c>
      <c r="BI30" s="244" t="str">
        <f>IF(AK25="CO 3",($B$44*O44+$B$45*O45+$B$46*O46+$B$47*O47)*100/(4*O48),"")</f>
        <v/>
      </c>
      <c r="BJ30" s="244" t="str">
        <f>IF(AK26="CO 3",($B$44*P44+$B$45*P45+$B$46*P46+$B$47*P47)*100/(4*P48),"")</f>
        <v/>
      </c>
      <c r="BK30" s="244" t="str">
        <f>IF(AK27="CO 3",($B$44*Q44+$B$45*Q45+$B$46*Q46+$B$47*Q47)*100/(4*Q48),"")</f>
        <v/>
      </c>
      <c r="BL30" s="244" t="str">
        <f>IF(AK28="CO 3",($B$44*R44+$B$45*R45+$B$46*R46+$B$47*R47)*100/(4*R48),"")</f>
        <v/>
      </c>
      <c r="BM30" s="244" t="str">
        <f>IF(AK29="CO 3",($B$44*S44+$B$45*S45+$B$46*S46+$B$47*S47)*100/(4*S48),"")</f>
        <v/>
      </c>
      <c r="BN30" s="244" t="str">
        <f>IF(AK30="CO 3",($B$44*T44+$B$45*T45+$B$46*T46+$B$47*T47)*100/(4*T48),"")</f>
        <v/>
      </c>
      <c r="BO30" s="244" t="str">
        <f>IF(AK31="CO 3",($B$44*U44+$B$45*U45+$B$46*U46+$B$47*U47)*100/(4*U48),"")</f>
        <v/>
      </c>
      <c r="BP30" s="244" t="str">
        <f>IF(AK32="CO 3",($B$44*V44+$B$45*V45+$B$46*V46+$B$47*V47)*100/(4*V48),"")</f>
        <v/>
      </c>
      <c r="BQ30" s="244" t="str">
        <f>IF(AK33="CO 3",($B$44*W44+$B$45*W45+$B$46*W46+$B$47*W47)*100/(4*W48),"")</f>
        <v/>
      </c>
    </row>
    <row r="31">
      <c r="A31" s="162">
        <v>14.0</v>
      </c>
      <c r="B31" s="262"/>
      <c r="C31" s="263"/>
      <c r="D31" s="244"/>
      <c r="E31" s="244"/>
      <c r="F31" s="244"/>
      <c r="G31" s="244"/>
      <c r="H31" s="244"/>
      <c r="I31" s="244"/>
      <c r="J31" s="244"/>
      <c r="K31" s="244"/>
      <c r="L31" s="269"/>
      <c r="M31" s="266"/>
      <c r="N31" s="266"/>
      <c r="O31" s="266"/>
      <c r="P31" s="266"/>
      <c r="Q31" s="266"/>
      <c r="R31" s="266"/>
      <c r="S31" s="266"/>
      <c r="T31" s="267"/>
      <c r="U31" s="267"/>
      <c r="V31" s="267"/>
      <c r="W31" s="267"/>
      <c r="X31" s="166" t="str">
        <f t="shared" si="8"/>
        <v/>
      </c>
      <c r="Y31" s="261"/>
      <c r="Z31" s="168"/>
      <c r="AA31" s="168"/>
      <c r="AB31" s="168" t="str">
        <f>IFERROR(__xludf.DUMMYFUNCTION("SPLIT(AS3,""_"")"),"#VALUE!")</f>
        <v>#VALUE!</v>
      </c>
      <c r="AC31" s="168"/>
      <c r="AD31" s="168" t="str">
        <f>IFERROR(__xludf.DUMMYFUNCTION("SPLIT(AS4,""_"")"),"#VALUE!")</f>
        <v>#VALUE!</v>
      </c>
      <c r="AE31" s="171"/>
      <c r="AF31" t="str">
        <f>IFERROR(__xludf.DUMMYFUNCTION("SPLIT(AS5,""_"")"),"#VALUE!")</f>
        <v>#VALUE!</v>
      </c>
      <c r="AH31" t="str">
        <f>IFERROR(__xludf.DUMMYFUNCTION("SPLIT(AS6,""_"")"),"#VALUE!")</f>
        <v>#VALUE!</v>
      </c>
      <c r="AJ31" t="str">
        <f>IFERROR(__xludf.DUMMYFUNCTION("SPLIT(AS7,""_"")"),"#VALUE!")</f>
        <v>#VALUE!</v>
      </c>
      <c r="AL31" t="str">
        <f>IFERROR(__xludf.DUMMYFUNCTION("SPLIT(AS8,""_"")"),"#VALUE!")</f>
        <v>#VALUE!</v>
      </c>
      <c r="AX31" s="239" t="str">
        <f>IF(AM9="CO 3",(B44*D44+B45*D45+B46*D46+B47*D47)*100/(4*D48),"")</f>
        <v/>
      </c>
      <c r="AY31" s="239" t="str">
        <f>IF(AM15="CO 3",(B44*E44+B45*E45+B46*E46+B47*E47)*100/(4*E48),"")</f>
        <v/>
      </c>
      <c r="AZ31" s="239" t="str">
        <f>IF(AM16="CO 3",(B44*F44+B45*F45+B46*F46+B47*F47)*100/(4*F48),"")</f>
        <v/>
      </c>
      <c r="BA31" s="239" t="str">
        <f>IF(AM17="CO 3",(B44*G44+B45*G45+B46*G46+B47*G47)*100/(4*G48),"")</f>
        <v/>
      </c>
      <c r="BB31" s="239" t="str">
        <f>IF(AM18="CO 3",(B44*H44+B45*H45+B46*H46+B47*H47)*100/(4*H48),"")</f>
        <v/>
      </c>
      <c r="BC31" s="239" t="str">
        <f>IF(AM19="CO 3",(B44*I44+B45*I45+B46*I46+B47*I47)*100/(4*I48),"")</f>
        <v/>
      </c>
      <c r="BD31" s="239" t="str">
        <f>IF(AM20="CO 3",(B44*J44+B45*J45+B46*J46+B47*J47)*100/(4*J48),"")</f>
        <v/>
      </c>
      <c r="BE31" s="239" t="str">
        <f>IF(AM21="CO 3",(B44*K44+B45*K45+B46*K46+B47*K47)*100/(4*K48),"")</f>
        <v/>
      </c>
      <c r="BF31" s="239" t="str">
        <f>IF(AM22="CO 3",(B44*L44+B45*L45+B46*L46+B47*L47)*100/(4*L48),"")</f>
        <v/>
      </c>
      <c r="BG31" s="239" t="str">
        <f>IF(AM23="CO 3",(B44*M44+B45*M45+B46*M46+B47*M47)*100/(4*M48),"")</f>
        <v/>
      </c>
      <c r="BH31" s="239" t="str">
        <f>IF(AM24="CO 3",(B44*N44+B45*N45+B46*N46+B47*N47)*100/(4*N48),"")</f>
        <v/>
      </c>
      <c r="BI31" s="239" t="str">
        <f>IF(AM25="CO 3",($B$44*O44+$B$45*O45+$B$46*O46+$B$47*O47)*100/(4*O48),"")</f>
        <v/>
      </c>
      <c r="BJ31" s="239" t="str">
        <f>IF(AM26="CO 3",($B$44*P44+$B$45*P45+$B$46*P46+$B$47*P47)*100/(4*P48),"")</f>
        <v/>
      </c>
      <c r="BK31" s="239" t="str">
        <f>IF(AM27="CO 3",($B$44*Q44+$B$45*Q45+$B$46*Q46+$B$47*Q47)*100/(4*Q48),"")</f>
        <v/>
      </c>
      <c r="BL31" s="239" t="str">
        <f>IF(AM28="CO 3",($B$44*R44+$B$45*R45+$B$46*R46+$B$47*R47)*100/(4*R48),"")</f>
        <v/>
      </c>
      <c r="BM31" s="239" t="str">
        <f>IF(AM29="CO 3",($B$44*S44+$B$45*S45+$B$46*S46+$B$47*S47)*100/(4*S48),"")</f>
        <v/>
      </c>
      <c r="BN31" s="239" t="str">
        <f>IF(AM30="CO 3",($B$44*T44+$B$45*T45+$B$46*T46+$B$47*T47)*100/(4*T48),"")</f>
        <v/>
      </c>
      <c r="BO31" s="239" t="str">
        <f>IF(AM31="CO 3",($B$44*U44+$B$45*U45+$B$46*U46+$B$47*U47)*100/(4*U48),"")</f>
        <v/>
      </c>
      <c r="BP31" s="239" t="str">
        <f>IF(AM32="CO 3",($B$44*V44+$B$45*V45+$B$46*V46+$B$47*V47)*100/(4*V48),"")</f>
        <v/>
      </c>
      <c r="BQ31" s="239" t="str">
        <f>IF(AM33="CO 3",($B$44*W44+$B$45*W45+$B$46*W46+$B$47*W47)*100/(4*W48),"")</f>
        <v/>
      </c>
    </row>
    <row r="32">
      <c r="A32" s="162">
        <v>15.0</v>
      </c>
      <c r="B32" s="262"/>
      <c r="C32" s="263"/>
      <c r="D32" s="244"/>
      <c r="E32" s="244"/>
      <c r="F32" s="244"/>
      <c r="G32" s="244"/>
      <c r="H32" s="244"/>
      <c r="I32" s="244"/>
      <c r="J32" s="244"/>
      <c r="K32" s="244"/>
      <c r="L32" s="269"/>
      <c r="M32" s="266"/>
      <c r="N32" s="266"/>
      <c r="O32" s="266"/>
      <c r="P32" s="266"/>
      <c r="Q32" s="266"/>
      <c r="R32" s="266"/>
      <c r="S32" s="266"/>
      <c r="T32" s="267"/>
      <c r="U32" s="267"/>
      <c r="V32" s="267"/>
      <c r="W32" s="267"/>
      <c r="X32" s="166" t="str">
        <f t="shared" si="8"/>
        <v/>
      </c>
      <c r="Y32" s="261"/>
      <c r="Z32" s="168"/>
      <c r="AA32" s="168"/>
      <c r="AB32" s="168" t="str">
        <f>IFERROR(__xludf.DUMMYFUNCTION("SPLIT(AT3,""_"")"),"#VALUE!")</f>
        <v>#VALUE!</v>
      </c>
      <c r="AC32" s="168"/>
      <c r="AD32" s="168" t="str">
        <f>IFERROR(__xludf.DUMMYFUNCTION("SPLIT(AT4,""_"")"),"#VALUE!")</f>
        <v>#VALUE!</v>
      </c>
      <c r="AE32" s="171"/>
      <c r="AF32" t="str">
        <f>IFERROR(__xludf.DUMMYFUNCTION("SPLIT(AT5,""_"")"),"#VALUE!")</f>
        <v>#VALUE!</v>
      </c>
      <c r="AH32" t="str">
        <f>IFERROR(__xludf.DUMMYFUNCTION("SPLIT(AT6,""_"")"),"#VALUE!")</f>
        <v>#VALUE!</v>
      </c>
      <c r="AJ32" t="str">
        <f>IFERROR(__xludf.DUMMYFUNCTION("SPLIT(AT7,""_"")"),"#VALUE!")</f>
        <v>#VALUE!</v>
      </c>
      <c r="AL32" t="str">
        <f>IFERROR(__xludf.DUMMYFUNCTION("SPLIT(AT8,""_"")"),"#VALUE!")</f>
        <v>#VALUE!</v>
      </c>
      <c r="AX32" s="245" t="str">
        <f t="shared" ref="AX32:BQ32" si="10">IF(COUNTBLANK(AX26:AX31)=6,"",AVERAGE(AX26:AX31))</f>
        <v/>
      </c>
      <c r="AY32" s="245" t="str">
        <f t="shared" si="10"/>
        <v/>
      </c>
      <c r="AZ32" s="245" t="str">
        <f t="shared" si="10"/>
        <v/>
      </c>
      <c r="BA32" s="245" t="str">
        <f t="shared" si="10"/>
        <v/>
      </c>
      <c r="BB32" s="245" t="str">
        <f t="shared" si="10"/>
        <v/>
      </c>
      <c r="BC32" s="245" t="str">
        <f t="shared" si="10"/>
        <v/>
      </c>
      <c r="BD32" s="245" t="str">
        <f t="shared" si="10"/>
        <v/>
      </c>
      <c r="BE32" s="245" t="str">
        <f t="shared" si="10"/>
        <v/>
      </c>
      <c r="BF32" s="245" t="str">
        <f t="shared" si="10"/>
        <v/>
      </c>
      <c r="BG32" s="245" t="str">
        <f t="shared" si="10"/>
        <v/>
      </c>
      <c r="BH32" s="245" t="str">
        <f t="shared" si="10"/>
        <v/>
      </c>
      <c r="BI32" s="245" t="str">
        <f t="shared" si="10"/>
        <v/>
      </c>
      <c r="BJ32" s="245" t="str">
        <f t="shared" si="10"/>
        <v/>
      </c>
      <c r="BK32" s="245" t="str">
        <f t="shared" si="10"/>
        <v/>
      </c>
      <c r="BL32" s="245" t="str">
        <f t="shared" si="10"/>
        <v/>
      </c>
      <c r="BM32" s="245" t="str">
        <f t="shared" si="10"/>
        <v/>
      </c>
      <c r="BN32" s="245" t="str">
        <f t="shared" si="10"/>
        <v/>
      </c>
      <c r="BO32" s="245" t="str">
        <f t="shared" si="10"/>
        <v/>
      </c>
      <c r="BP32" s="245" t="str">
        <f t="shared" si="10"/>
        <v/>
      </c>
      <c r="BQ32" s="245" t="str">
        <f t="shared" si="10"/>
        <v/>
      </c>
    </row>
    <row r="33">
      <c r="A33" s="162">
        <v>16.0</v>
      </c>
      <c r="B33" s="262"/>
      <c r="C33" s="263"/>
      <c r="D33" s="244"/>
      <c r="E33" s="244"/>
      <c r="F33" s="244"/>
      <c r="G33" s="244"/>
      <c r="H33" s="244"/>
      <c r="I33" s="244"/>
      <c r="J33" s="244"/>
      <c r="K33" s="244"/>
      <c r="L33" s="269"/>
      <c r="M33" s="266"/>
      <c r="N33" s="266"/>
      <c r="O33" s="266"/>
      <c r="P33" s="266"/>
      <c r="Q33" s="266"/>
      <c r="R33" s="266"/>
      <c r="S33" s="266"/>
      <c r="T33" s="267"/>
      <c r="U33" s="267"/>
      <c r="V33" s="267"/>
      <c r="W33" s="267"/>
      <c r="X33" s="166" t="str">
        <f t="shared" si="8"/>
        <v/>
      </c>
      <c r="Y33" s="261"/>
      <c r="Z33" s="168"/>
      <c r="AA33" s="168"/>
      <c r="AB33" s="168" t="str">
        <f>IFERROR(__xludf.DUMMYFUNCTION("SPLIT(AU3,""_"")"),"#VALUE!")</f>
        <v>#VALUE!</v>
      </c>
      <c r="AC33" s="168"/>
      <c r="AD33" s="168" t="str">
        <f>IFERROR(__xludf.DUMMYFUNCTION("SPLIT(AU4,""_"")"),"#VALUE!")</f>
        <v>#VALUE!</v>
      </c>
      <c r="AE33" s="171"/>
      <c r="AF33" t="str">
        <f>IFERROR(__xludf.DUMMYFUNCTION("SPLIT(AU5,""_"")"),"#VALUE!")</f>
        <v>#VALUE!</v>
      </c>
      <c r="AH33" t="str">
        <f>IFERROR(__xludf.DUMMYFUNCTION("SPLIT(AU6,""_"")"),"#VALUE!")</f>
        <v>#VALUE!</v>
      </c>
      <c r="AJ33" t="str">
        <f>IFERROR(__xludf.DUMMYFUNCTION("SPLIT(AU7,""_"")"),"#VALUE!")</f>
        <v>#VALUE!</v>
      </c>
      <c r="AL33" t="str">
        <f>IFERROR(__xludf.DUMMYFUNCTION("SPLIT(AU8,""_"")"),"#VALUE!")</f>
        <v>#VALUE!</v>
      </c>
      <c r="AX33" s="271"/>
      <c r="AY33" s="271"/>
      <c r="AZ33" s="271"/>
      <c r="BA33" s="271"/>
      <c r="BB33" s="271"/>
      <c r="BC33" s="271"/>
      <c r="BD33" s="271"/>
      <c r="BE33" s="271"/>
      <c r="BF33" s="271"/>
      <c r="BG33" s="271"/>
      <c r="BH33" s="271"/>
      <c r="BI33" s="271"/>
      <c r="BJ33" s="271"/>
      <c r="BK33" s="268"/>
      <c r="BL33" s="268"/>
      <c r="BM33" s="268"/>
      <c r="BN33" s="268"/>
      <c r="BO33" s="268"/>
      <c r="BP33" s="268"/>
      <c r="BQ33" s="268"/>
    </row>
    <row r="34">
      <c r="A34" s="162">
        <v>17.0</v>
      </c>
      <c r="B34" s="262"/>
      <c r="C34" s="263"/>
      <c r="D34" s="244"/>
      <c r="E34" s="244"/>
      <c r="F34" s="244"/>
      <c r="G34" s="244"/>
      <c r="H34" s="244"/>
      <c r="I34" s="244"/>
      <c r="J34" s="244"/>
      <c r="K34" s="244"/>
      <c r="L34" s="264"/>
      <c r="M34" s="266"/>
      <c r="N34" s="266"/>
      <c r="O34" s="266"/>
      <c r="P34" s="266"/>
      <c r="Q34" s="266"/>
      <c r="R34" s="266"/>
      <c r="S34" s="266"/>
      <c r="T34" s="267"/>
      <c r="U34" s="267"/>
      <c r="V34" s="267"/>
      <c r="W34" s="267"/>
      <c r="X34" s="166" t="str">
        <f t="shared" si="8"/>
        <v/>
      </c>
      <c r="Y34" s="261"/>
      <c r="Z34" s="168"/>
      <c r="AA34" s="168"/>
      <c r="AB34" s="168"/>
      <c r="AC34" s="168"/>
      <c r="AD34" s="168"/>
      <c r="AE34" s="171"/>
      <c r="AX34" s="272"/>
      <c r="AY34" s="272"/>
      <c r="AZ34" s="272"/>
      <c r="BA34" s="272"/>
      <c r="BB34" s="272"/>
      <c r="BC34" s="272"/>
      <c r="BD34" s="272"/>
      <c r="BE34" s="272"/>
      <c r="BF34" s="272"/>
      <c r="BG34" s="272"/>
      <c r="BH34" s="272"/>
      <c r="BI34" s="272"/>
      <c r="BJ34" s="272"/>
      <c r="BK34" s="272"/>
      <c r="BL34" s="272"/>
      <c r="BM34" s="272"/>
      <c r="BN34" s="272"/>
      <c r="BO34" s="272"/>
      <c r="BP34" s="272"/>
      <c r="BQ34" s="272"/>
    </row>
    <row r="35">
      <c r="A35" s="162">
        <v>18.0</v>
      </c>
      <c r="B35" s="262"/>
      <c r="C35" s="263"/>
      <c r="D35" s="244"/>
      <c r="E35" s="244"/>
      <c r="F35" s="244"/>
      <c r="G35" s="244"/>
      <c r="H35" s="244"/>
      <c r="I35" s="244"/>
      <c r="J35" s="244"/>
      <c r="K35" s="244"/>
      <c r="L35" s="264"/>
      <c r="M35" s="266"/>
      <c r="N35" s="266"/>
      <c r="O35" s="266"/>
      <c r="P35" s="266"/>
      <c r="Q35" s="266"/>
      <c r="R35" s="266"/>
      <c r="S35" s="266"/>
      <c r="T35" s="267"/>
      <c r="U35" s="267"/>
      <c r="V35" s="267"/>
      <c r="W35" s="267"/>
      <c r="X35" s="166" t="str">
        <f t="shared" si="8"/>
        <v/>
      </c>
      <c r="Y35" s="261"/>
      <c r="Z35" s="168"/>
      <c r="AA35" s="168"/>
      <c r="AB35" s="168"/>
      <c r="AC35" s="168"/>
      <c r="AD35" s="168"/>
      <c r="AE35" s="171"/>
      <c r="AX35" s="237" t="s">
        <v>146</v>
      </c>
      <c r="AY35" s="3"/>
      <c r="AZ35" s="3"/>
      <c r="BA35" s="3"/>
      <c r="BB35" s="3"/>
      <c r="BC35" s="3"/>
      <c r="BD35" s="3"/>
      <c r="BE35" s="3"/>
      <c r="BF35" s="3"/>
      <c r="BG35" s="3"/>
      <c r="BH35" s="3"/>
      <c r="BI35" s="3"/>
      <c r="BJ35" s="3"/>
      <c r="BK35" s="3"/>
      <c r="BL35" s="3"/>
      <c r="BM35" s="3"/>
      <c r="BN35" s="3"/>
      <c r="BO35" s="3"/>
      <c r="BP35" s="3"/>
      <c r="BQ35" s="4"/>
    </row>
    <row r="36">
      <c r="A36" s="162">
        <v>19.0</v>
      </c>
      <c r="B36" s="185"/>
      <c r="C36" s="185"/>
      <c r="D36" s="273"/>
      <c r="E36" s="274"/>
      <c r="F36" s="274"/>
      <c r="G36" s="274"/>
      <c r="H36" s="274"/>
      <c r="I36" s="213"/>
      <c r="J36" s="213"/>
      <c r="K36" s="213"/>
      <c r="L36" s="213"/>
      <c r="M36" s="213"/>
      <c r="N36" s="213"/>
      <c r="O36" s="213"/>
      <c r="P36" s="213"/>
      <c r="Q36" s="213"/>
      <c r="R36" s="213"/>
      <c r="S36" s="213"/>
      <c r="T36" s="213"/>
      <c r="U36" s="213"/>
      <c r="V36" s="213"/>
      <c r="W36" s="213"/>
      <c r="X36" s="166" t="str">
        <f t="shared" si="8"/>
        <v/>
      </c>
      <c r="Y36" s="261" t="str">
        <f t="shared" ref="Y36:Y42" si="11">if(countblank(D36:W36)=20,"",ROUND(AVERAGE(D36:W36),0))</f>
        <v/>
      </c>
      <c r="Z36" s="168"/>
      <c r="AA36" s="168"/>
      <c r="AB36" s="168"/>
      <c r="AC36" s="168"/>
      <c r="AD36" s="168"/>
      <c r="AE36" s="171"/>
      <c r="AX36" s="238" t="s">
        <v>192</v>
      </c>
      <c r="AY36" s="238" t="s">
        <v>193</v>
      </c>
      <c r="AZ36" s="238" t="s">
        <v>194</v>
      </c>
      <c r="BA36" s="238" t="s">
        <v>195</v>
      </c>
      <c r="BB36" s="238" t="s">
        <v>196</v>
      </c>
      <c r="BC36" s="238" t="s">
        <v>236</v>
      </c>
      <c r="BD36" s="238" t="s">
        <v>237</v>
      </c>
      <c r="BE36" s="238" t="s">
        <v>238</v>
      </c>
      <c r="BF36" s="238" t="s">
        <v>239</v>
      </c>
      <c r="BG36" s="238" t="s">
        <v>240</v>
      </c>
      <c r="BH36" s="238" t="s">
        <v>241</v>
      </c>
      <c r="BI36" s="238" t="s">
        <v>242</v>
      </c>
      <c r="BJ36" s="238" t="s">
        <v>243</v>
      </c>
      <c r="BK36" s="238" t="s">
        <v>244</v>
      </c>
      <c r="BL36" s="238" t="s">
        <v>245</v>
      </c>
      <c r="BM36" s="238" t="s">
        <v>246</v>
      </c>
      <c r="BN36" s="238" t="s">
        <v>247</v>
      </c>
      <c r="BO36" s="238" t="s">
        <v>248</v>
      </c>
      <c r="BP36" s="238" t="s">
        <v>249</v>
      </c>
      <c r="BQ36" s="238" t="s">
        <v>250</v>
      </c>
    </row>
    <row r="37">
      <c r="A37" s="162">
        <v>20.0</v>
      </c>
      <c r="B37" s="185"/>
      <c r="C37" s="185"/>
      <c r="D37" s="273"/>
      <c r="E37" s="274"/>
      <c r="F37" s="274"/>
      <c r="G37" s="274"/>
      <c r="H37" s="274"/>
      <c r="I37" s="213"/>
      <c r="J37" s="213"/>
      <c r="K37" s="213"/>
      <c r="L37" s="213"/>
      <c r="M37" s="213"/>
      <c r="N37" s="213"/>
      <c r="O37" s="213"/>
      <c r="P37" s="213"/>
      <c r="Q37" s="213"/>
      <c r="R37" s="213"/>
      <c r="S37" s="213"/>
      <c r="T37" s="213"/>
      <c r="U37" s="213"/>
      <c r="V37" s="213"/>
      <c r="W37" s="213"/>
      <c r="X37" s="166" t="str">
        <f t="shared" si="8"/>
        <v/>
      </c>
      <c r="Y37" s="261" t="str">
        <f t="shared" si="11"/>
        <v/>
      </c>
      <c r="Z37" s="168"/>
      <c r="AA37" s="168"/>
      <c r="AB37" s="168"/>
      <c r="AC37" s="168"/>
      <c r="AD37" s="168"/>
      <c r="AE37" s="171"/>
      <c r="AX37" s="239" t="str">
        <f>IF(AC9="CO 4",(B44*D44+B45*D45+B46*D46+B47*D47)*100/(4*D48),"")</f>
        <v/>
      </c>
      <c r="AY37" s="240" t="str">
        <f>IF(AC15="CO 4",(B44*E44+B45*E45+B46*E46+B47*E47)*100/(4*E48),"")</f>
        <v/>
      </c>
      <c r="AZ37" s="240" t="str">
        <f>IF(AC16="CO 4",(B44*F44+B45*F45+B46*F46+B47*F47)*100/(4*F48),"")</f>
        <v/>
      </c>
      <c r="BA37" s="240" t="str">
        <f>IF(AC17="CO 4",(B44*G44+B45*G45+B46*G46+B47*G47)*100/(4*G48),"")</f>
        <v/>
      </c>
      <c r="BB37" s="240" t="str">
        <f>IF(AC18="CO 4",(B44*H44+B45*H45+B46*H46+B47*H47)*100/(4*H48),"")</f>
        <v/>
      </c>
      <c r="BC37" s="240" t="str">
        <f>IF(AC19="CO 4",(B44*I44+B45*I45+B46*I46+B47*I47)*100/(4*I48),"")</f>
        <v/>
      </c>
      <c r="BD37" s="240" t="str">
        <f>IF(AC20="CO 4",(B44*J44+B45*J45+B46*J46+B47*J47)*100/(4*J48),"")</f>
        <v/>
      </c>
      <c r="BE37" s="240" t="str">
        <f>IF(AC21="CO 4",(B44*K44+B45*K45+B46*K46+B47*K47)*100/(4*K48),"")</f>
        <v/>
      </c>
      <c r="BF37" s="240" t="str">
        <f>IF(AC22="CO 4",(B44*L44+B45*L45+B46*L46+B47*L47)*100/(4*L48),"")</f>
        <v/>
      </c>
      <c r="BG37" s="240" t="str">
        <f>IF(AC23="CO 4",(B44*M44+B45*M45+B46*M46+B47*M47)*100/(4*M48),"")</f>
        <v/>
      </c>
      <c r="BH37" s="240" t="str">
        <f>IF(AC24="CO 4",(B44*N44+B45*N45+B46*N46+B47*N47)*100/(4*N48),"")</f>
        <v/>
      </c>
      <c r="BI37" s="240" t="str">
        <f>IF(AC25="CO 4",($B$44*O44+$B$45*O45+$B$46*O46+$B$47*O47)*100/(4*O48),"")</f>
        <v/>
      </c>
      <c r="BJ37" s="240" t="str">
        <f>IF(AC26="CO 4",($B$44*P44+$B$45*P45+$B$46*P46+$B$47*P47)*100/(4*P48),"")</f>
        <v/>
      </c>
      <c r="BK37" s="240" t="str">
        <f>IF(AC27="CO 4",($B$44*Q44+$B$45*Q45+$B$46*Q46+$B$47*Q47)*100/(4*Q48),"")</f>
        <v/>
      </c>
      <c r="BL37" s="240" t="str">
        <f>IF(AC28="CO 4",($B$44*R44+$B$45*R45+$B$46*R46+$B$47*R47)*100/(4*R48),"")</f>
        <v/>
      </c>
      <c r="BM37" s="240" t="str">
        <f>IF(AC29="CO 4",($B$44*S44+$B$45*S45+$B$46*S46+$B$47*S47)*100/(4*S48),"")</f>
        <v/>
      </c>
      <c r="BN37" s="240" t="str">
        <f>IF(AC30="CO 4",($B$44*T44+$B$45*T45+$B$46*T46+$B$47*T47)*100/(4*T48),"")</f>
        <v/>
      </c>
      <c r="BO37" s="240" t="str">
        <f>IF(AC31="CO 4",($B$44*U44+$B$45*U45+$B$46*U46+$B$47*U47)*100/(4*U48),"")</f>
        <v/>
      </c>
      <c r="BP37" s="240" t="str">
        <f>IF(AC32="CO 4",($B$44*V44+$B$45*V45+$B$46*V46+$B$47*V47)*100/(4*V48),"")</f>
        <v/>
      </c>
      <c r="BQ37" s="240" t="str">
        <f>IF(AC33="CO 4",($B$44*W44+$B$45*W45+$B$46*W46+$B$47*W47)*100/(4*W48),"")</f>
        <v/>
      </c>
    </row>
    <row r="38">
      <c r="A38" s="162">
        <v>21.0</v>
      </c>
      <c r="B38" s="185"/>
      <c r="C38" s="185"/>
      <c r="D38" s="273"/>
      <c r="E38" s="274"/>
      <c r="F38" s="274"/>
      <c r="G38" s="274"/>
      <c r="H38" s="274"/>
      <c r="I38" s="213"/>
      <c r="J38" s="213"/>
      <c r="K38" s="213"/>
      <c r="L38" s="213"/>
      <c r="M38" s="213"/>
      <c r="N38" s="213"/>
      <c r="O38" s="213"/>
      <c r="P38" s="213"/>
      <c r="Q38" s="213"/>
      <c r="R38" s="213"/>
      <c r="S38" s="213"/>
      <c r="T38" s="213"/>
      <c r="U38" s="213"/>
      <c r="V38" s="213"/>
      <c r="W38" s="213"/>
      <c r="X38" s="166" t="str">
        <f t="shared" si="8"/>
        <v/>
      </c>
      <c r="Y38" s="261" t="str">
        <f t="shared" si="11"/>
        <v/>
      </c>
      <c r="Z38" s="168"/>
      <c r="AA38" s="168"/>
      <c r="AB38" s="168"/>
      <c r="AC38" s="168"/>
      <c r="AD38" s="168"/>
      <c r="AE38" s="171"/>
      <c r="AX38" s="240" t="str">
        <f>IF(AE9="CO 4",(B44*D44+B45*D45+B46*D46+B47*D47)*100/(4*D48),"")</f>
        <v/>
      </c>
      <c r="AY38" s="240" t="str">
        <f>IF(AE15="CO 4",(B44*E44+B45*E45+B46*E46+B47*E47)*100/(4*E48),"")</f>
        <v/>
      </c>
      <c r="AZ38" s="240" t="str">
        <f>IF(AE16="CO 4",(B44*F44+B45*F45+B46*F46+B47*F47)*100/(4*F48),"")</f>
        <v/>
      </c>
      <c r="BA38" s="240" t="str">
        <f>IF(AE17="CO 4",(B44*G44+B45*G45+B46*G46+B47*G47)*100/(4*G48),"")</f>
        <v/>
      </c>
      <c r="BB38" s="240" t="str">
        <f>IF(AE18="CO 4",(B44*H44+B45*H45+B46*H46+B47*H47)*100/(4*H48),"")</f>
        <v/>
      </c>
      <c r="BC38" s="240" t="str">
        <f>IF(AE19="CO 4",(B44*I44+B45*I45+B46*I46+B47*I47)*100/(4*I48),"")</f>
        <v/>
      </c>
      <c r="BD38" s="240" t="str">
        <f>IF(AE20="CO 4",(B44*J44+B45*J45+B46*J46+B47*J47)*100/(4*J48),"")</f>
        <v/>
      </c>
      <c r="BE38" s="240" t="str">
        <f>IF(AE21="CO 4",(B44*K44+B45*K45+B46*K46+B47*K47)*100/(4*K48),"")</f>
        <v/>
      </c>
      <c r="BF38" s="240" t="str">
        <f>IF(AE22="CO 4",(B44*L44+B45*L45+B46*L46+B47*L47)*100/(4*L48),"")</f>
        <v/>
      </c>
      <c r="BG38" s="240" t="str">
        <f>IF(AE23="CO 4",(B44*M44+B45*M45+B46*M46+B47*M47)*100/(4*M48),"")</f>
        <v/>
      </c>
      <c r="BH38" s="240" t="str">
        <f>IF(AE24="CO 4",(B44*N44+B45*N45+B46*N46+B47*N47)*100/(4*N48),"")</f>
        <v/>
      </c>
      <c r="BI38" s="240" t="str">
        <f>IF(AE25="CO 4",($B$44*O44+$B$45*O45+$B$46*O46+$B$47*O47)*100/(4*O48),"")</f>
        <v/>
      </c>
      <c r="BJ38" s="240" t="str">
        <f>IF(AE26="CO 4",($B$44*P44+$B$45*P45+$B$46*P46+$B$47*P47)*100/(4*P48),"")</f>
        <v/>
      </c>
      <c r="BK38" s="149" t="str">
        <f>IF(AE27="CO 4",($B$44*Q44+$B$45*Q45+$B$46*Q46+$B$47*Q47)*100/(4*Q48),"")</f>
        <v/>
      </c>
      <c r="BL38" s="149" t="str">
        <f>IF(AE28="CO 4",($B$44*R44+$B$45*R45+$B$46*R46+$B$47*R47)*100/(4*R48),"")</f>
        <v/>
      </c>
      <c r="BM38" s="149" t="str">
        <f>IF(AE29="CO 4",($B$44*S44+$B$45*S45+$B$46*S46+$B$47*S47)*100/(4*S48),"")</f>
        <v/>
      </c>
      <c r="BN38" s="149" t="str">
        <f>IF(AE30="CO 4",($B$44*T44+$B$45*T45+$B$46*T46+$B$47*T47)*100/(4*T48),"")</f>
        <v/>
      </c>
      <c r="BO38" s="149" t="str">
        <f>IF(AE31="CO 4",($B$44*U44+$B$45*U45+$B$46*U46+$B$47*U47)*100/(4*U48),"")</f>
        <v/>
      </c>
      <c r="BP38" s="149" t="str">
        <f>IF(AE32="CO 4",($B$44*V44+$B$45*V45+$B$46*V46+$B$47*V47)*100/(4*V48),"")</f>
        <v/>
      </c>
      <c r="BQ38" s="149" t="str">
        <f>IF(AE33="CO 4",($B$44*W44+$B$45*W45+$B$46*W46+$B$47*W47)*100/(4*W48),"")</f>
        <v/>
      </c>
    </row>
    <row r="39">
      <c r="A39" s="162">
        <v>22.0</v>
      </c>
      <c r="B39" s="185"/>
      <c r="C39" s="185"/>
      <c r="D39" s="273"/>
      <c r="E39" s="274"/>
      <c r="F39" s="274"/>
      <c r="G39" s="274"/>
      <c r="H39" s="274"/>
      <c r="I39" s="213"/>
      <c r="J39" s="213"/>
      <c r="K39" s="213"/>
      <c r="L39" s="213"/>
      <c r="M39" s="213"/>
      <c r="N39" s="213"/>
      <c r="O39" s="213"/>
      <c r="P39" s="213"/>
      <c r="Q39" s="213"/>
      <c r="R39" s="213"/>
      <c r="S39" s="213"/>
      <c r="T39" s="213"/>
      <c r="U39" s="213"/>
      <c r="V39" s="213"/>
      <c r="W39" s="213"/>
      <c r="X39" s="166" t="str">
        <f t="shared" si="8"/>
        <v/>
      </c>
      <c r="Y39" s="261" t="str">
        <f t="shared" si="11"/>
        <v/>
      </c>
      <c r="Z39" s="168"/>
      <c r="AA39" s="168"/>
      <c r="AB39" s="168"/>
      <c r="AC39" s="168"/>
      <c r="AD39" s="168"/>
      <c r="AE39" s="171"/>
      <c r="AX39" s="242" t="str">
        <f>IF(AG9="CO 4",(B44*D44+B45*D45+B46*D46+B47*D47)*100/(4*D48),"")</f>
        <v/>
      </c>
      <c r="AY39" s="242" t="str">
        <f>IF(AG15="CO 4",(B44*E44+B45*E45+B46*E46+B47*E47)*100/(4*E48),"")</f>
        <v/>
      </c>
      <c r="AZ39" s="242" t="str">
        <f>IF(AG16="CO 4",(B44*F44+B45*F45+B46*F46+B47*F47)*100/(4*F48),"")</f>
        <v/>
      </c>
      <c r="BA39" s="242" t="str">
        <f>IF(AG17="CO 4",(B44*G44+B45*G45+B46*G46+B47*G47)*100/(4*G48),"")</f>
        <v/>
      </c>
      <c r="BB39" s="242" t="str">
        <f>IF(AG18="CO 4",(B44*H44+B45*H45+B46*H46+B47*H47)*100/(4*H48),"")</f>
        <v/>
      </c>
      <c r="BC39" s="242" t="str">
        <f>IF(AG19="CO 4",(B44*I44+B45*I45+B46*I46+B47*I47)*100/(4*I48),"")</f>
        <v/>
      </c>
      <c r="BD39" s="242" t="str">
        <f>IF(AG20="CO 4",(B44*J44+B45*J45+B46*J46+B47*J47)*100/(4*J48),"")</f>
        <v/>
      </c>
      <c r="BE39" s="242" t="str">
        <f>IF(AG21="CO 4",(B44*K44+B45*K45+B46*K46+B47*K47)*100/(4*K48),"")</f>
        <v/>
      </c>
      <c r="BF39" s="242" t="str">
        <f>IF(AG22="CO 4",(B44*L44+B45*L45+B46*L46+B47*L47)*100/(4*L48),"")</f>
        <v/>
      </c>
      <c r="BG39" s="242" t="str">
        <f>IF(AG23="CO 4",(B44*M44+B45*M45+B46*M46+B47*M47)*100/(4*M48),"")</f>
        <v/>
      </c>
      <c r="BH39" s="242" t="str">
        <f>IF(AG24="CO 4",(B44*N44+B45*N45+B46*N46+B47*N47)*100/(4*N48),"")</f>
        <v/>
      </c>
      <c r="BI39" s="242" t="str">
        <f>IF(AG25="CO 4",($B$44*O44+$B$45*O45+$B$46*O46+$B$47*O47)*100/(4*O48),"")</f>
        <v/>
      </c>
      <c r="BJ39" s="242" t="str">
        <f>IF(AG26="CO 4",($B$44*P44+$B$45*P45+$B$46*P46+$B$47*P47)*100/(4*P48),"")</f>
        <v/>
      </c>
      <c r="BK39" s="242" t="str">
        <f>IF(AG27="CO 4",($B$44*Q44+$B$45*Q45+$B$46*Q46+$B$47*Q47)*100/(4*Q48),"")</f>
        <v/>
      </c>
      <c r="BL39" s="242" t="str">
        <f>IF(AG28="CO 4",($B$44*R44+$B$45*R45+$B$46*R46+$B$47*R47)*100/(4*R48),"")</f>
        <v/>
      </c>
      <c r="BM39" s="242" t="str">
        <f>IF(AG29="CO 4",($B$44*S44+$B$45*S45+$B$46*S46+$B$47*S47)*100/(4*S48),"")</f>
        <v/>
      </c>
      <c r="BN39" s="242" t="str">
        <f>IF(AG30="CO 4",($B$44*T44+$B$45*T45+$B$46*T46+$B$47*T47)*100/(4*T48),"")</f>
        <v/>
      </c>
      <c r="BO39" s="242" t="str">
        <f>IF(AG31="CO 4",($B$44*U44+$B$45*U45+$B$46*U46+$B$47*U47)*100/(4*U48),"")</f>
        <v/>
      </c>
      <c r="BP39" s="242" t="str">
        <f>IF(AG32="CO 4",($B$44*V44+$B$45*V45+$B$46*V46+$B$47*V47)*100/(4*V48),"")</f>
        <v/>
      </c>
      <c r="BQ39" s="242" t="str">
        <f>IF(AG33="CO 4",($B$44*W44+$B$45*W45+$B$46*W46+$B$47*W47)*100/(4*W48),"")</f>
        <v/>
      </c>
    </row>
    <row r="40">
      <c r="A40" s="162">
        <v>23.0</v>
      </c>
      <c r="B40" s="185"/>
      <c r="C40" s="185"/>
      <c r="D40" s="273"/>
      <c r="E40" s="274"/>
      <c r="F40" s="274"/>
      <c r="G40" s="274"/>
      <c r="H40" s="274"/>
      <c r="I40" s="213"/>
      <c r="J40" s="213"/>
      <c r="K40" s="213"/>
      <c r="L40" s="213"/>
      <c r="M40" s="213"/>
      <c r="N40" s="213"/>
      <c r="O40" s="213"/>
      <c r="P40" s="213"/>
      <c r="Q40" s="213"/>
      <c r="R40" s="213"/>
      <c r="S40" s="213"/>
      <c r="T40" s="213"/>
      <c r="U40" s="213"/>
      <c r="V40" s="213"/>
      <c r="W40" s="213"/>
      <c r="X40" s="166" t="str">
        <f t="shared" si="8"/>
        <v/>
      </c>
      <c r="Y40" s="261" t="str">
        <f t="shared" si="11"/>
        <v/>
      </c>
      <c r="Z40" s="168"/>
      <c r="AA40" s="168"/>
      <c r="AB40" s="168"/>
      <c r="AC40" s="168"/>
      <c r="AD40" s="168"/>
      <c r="AE40" s="171"/>
      <c r="AX40" s="239" t="str">
        <f>IF(AI9="CO 4",(B44*D44+B45*D45+B46*D46+B47*D47)*100/(4*D48),"")</f>
        <v/>
      </c>
      <c r="AY40" s="239" t="str">
        <f>IF(AI15="CO 4",(B44*E44+B45*E45+B46*E46+B47*E47)*100/(4*E48),"")</f>
        <v/>
      </c>
      <c r="AZ40" s="239" t="str">
        <f>IF(AI16="CO 4",(B44*F44+B45*F45+B46*F46+B47*F47)*100/(4*F48),"")</f>
        <v/>
      </c>
      <c r="BA40" s="239" t="str">
        <f>IF(AI17="CO 4",(B44*G44+B45*G45+B46*G46+B47*G47)*100/(4*G48),"")</f>
        <v/>
      </c>
      <c r="BB40" s="239" t="str">
        <f>IF(AI18="CO 4",(B44*H44+B45*H45+B46*H46+B47*H47)*100/(4*H48),"")</f>
        <v/>
      </c>
      <c r="BC40" s="239" t="str">
        <f>IF(AI19="CO 4",(B44*I44+B45*I45+B46*I46+B47*I47)*100/(4*I48),"")</f>
        <v/>
      </c>
      <c r="BD40" s="239" t="str">
        <f>IF(AI20="CO 4",(B44*J44+B45*J45+B46*J46+B47*J47)*100/(4*J48),"")</f>
        <v/>
      </c>
      <c r="BE40" s="239" t="str">
        <f>IF(AI21="CO 4",(B44*K44+B45*K45+B46*K46+B47*K47)*100/(4*K48),"")</f>
        <v/>
      </c>
      <c r="BF40" s="239" t="str">
        <f>IF(AI22="CO 4",(B44*L44+B45*L45+B46*L46+B47*L47)*100/(4*L48),"")</f>
        <v/>
      </c>
      <c r="BG40" s="239" t="str">
        <f>IF(AI23="CO 4",(B44*M44+B45*M45+B46*M46+B47*M47)*100/(4*M48),"")</f>
        <v/>
      </c>
      <c r="BH40" s="239" t="str">
        <f>IF(AI24="CO 4",(B44*N44+B45*N45+B46*N46+B47*N47)*100/(4*N48),"")</f>
        <v/>
      </c>
      <c r="BI40" s="239" t="str">
        <f>IF(AI25="CO 4",($B$44*O44+$B$45*O45+$B$46*O46+$B$47*O47)*100/(4*O48),"")</f>
        <v/>
      </c>
      <c r="BJ40" s="239" t="str">
        <f>IF(AI26="CO 4",($B$44*P44+$B$45*P45+$B$46*P46+$B$47*P47)*100/(4*P48),"")</f>
        <v/>
      </c>
      <c r="BK40" s="239" t="str">
        <f>IF(AI27="CO 4",($B$44*Q44+$B$45*Q45+$B$46*Q46+$B$47*Q47)*100/(4*Q48),"")</f>
        <v/>
      </c>
      <c r="BL40" s="239" t="str">
        <f>IF(AI28="CO 4",($B$44*R44+$B$45*R45+$B$46*R46+$B$47*R47)*100/(4*R48),"")</f>
        <v/>
      </c>
      <c r="BM40" s="239" t="str">
        <f>IF(AI29="CO 4",($B$44*S44+$B$45*S45+$B$46*S46+$B$47*S47)*100/(4*S48),"")</f>
        <v/>
      </c>
      <c r="BN40" s="239" t="str">
        <f>IF(AI30="CO 4",($B$44*T44+$B$45*T45+$B$46*T46+$B$47*T47)*100/(4*T48),"")</f>
        <v/>
      </c>
      <c r="BO40" s="239" t="str">
        <f>IF(AI31="CO 4",($B$44*U44+$B$45*U45+$B$46*U46+$B$47*U47)*100/(4*U48),"")</f>
        <v/>
      </c>
      <c r="BP40" s="239" t="str">
        <f>IF(AI32="CO 4",($B$44*V44+$B$45*V45+$B$46*V46+$B$47*V47)*100/(4*V48),"")</f>
        <v/>
      </c>
      <c r="BQ40" s="239" t="str">
        <f>IF(AI33="CO 4",($B$44*W44+$B$45*W45+$B$46*W46+$B$47*W47)*100/(4*W48),"")</f>
        <v/>
      </c>
    </row>
    <row r="41">
      <c r="A41" s="162">
        <v>24.0</v>
      </c>
      <c r="B41" s="185"/>
      <c r="C41" s="185"/>
      <c r="D41" s="274"/>
      <c r="E41" s="274"/>
      <c r="F41" s="274"/>
      <c r="G41" s="274"/>
      <c r="H41" s="274"/>
      <c r="I41" s="213"/>
      <c r="J41" s="213"/>
      <c r="K41" s="213"/>
      <c r="L41" s="213"/>
      <c r="M41" s="213"/>
      <c r="N41" s="213"/>
      <c r="O41" s="213"/>
      <c r="P41" s="213"/>
      <c r="Q41" s="213"/>
      <c r="R41" s="213"/>
      <c r="S41" s="213"/>
      <c r="T41" s="213"/>
      <c r="U41" s="213"/>
      <c r="V41" s="213"/>
      <c r="W41" s="213"/>
      <c r="X41" s="166" t="str">
        <f t="shared" si="8"/>
        <v/>
      </c>
      <c r="Y41" s="261" t="str">
        <f t="shared" si="11"/>
        <v/>
      </c>
      <c r="Z41" s="168"/>
      <c r="AA41" s="168"/>
      <c r="AB41" s="168"/>
      <c r="AC41" s="168"/>
      <c r="AD41" s="168"/>
      <c r="AE41" s="171"/>
      <c r="AX41" s="244" t="str">
        <f>IF(AK9="CO 4",(B44*D44+B45*D45+B46*D46+B47*D47)*100/(4*D48),"")</f>
        <v/>
      </c>
      <c r="AY41" s="244" t="str">
        <f>IF(AK15="CO 4",(B44*E44+B45*E45+B46*E46+B47*E47)*100/(4*E48),"")</f>
        <v/>
      </c>
      <c r="AZ41" s="258" t="str">
        <f>IF(AK16="CO 4",(B44*F44+B45*F45+B46*F46+B47*F47)*100/(4*F48),"")</f>
        <v/>
      </c>
      <c r="BA41" s="244" t="str">
        <f>IF(AK17="CO 4",(B44*G44+B45*G45+B46*G46+B47*G47)*100/(4*G48),"")</f>
        <v/>
      </c>
      <c r="BB41" s="244" t="str">
        <f>IF(AK18="CO 4",(B44*H44+B45*H45+B46*H46+B47*H47)*100/(4*H48),"")</f>
        <v/>
      </c>
      <c r="BC41" s="244" t="str">
        <f>IF(AK19="CO 4",(B44*I44+B45*I45+B46*I46+B47*I47)*100/(4*I48),"")</f>
        <v/>
      </c>
      <c r="BD41" s="244" t="str">
        <f>IF(AK20="CO 4",(B44*J44+B45*J45+B46*J46+B47*J47)*100/(4*J48),"")</f>
        <v/>
      </c>
      <c r="BE41" s="244" t="str">
        <f>IF(AK21="CO 4",(B44*K44+B45*K45+B46*K46+B47*K47)*100/(4*K48),"")</f>
        <v/>
      </c>
      <c r="BF41" s="244" t="str">
        <f>IF(AK22="CO 4",(B44*L44+B45*L45+B46*L46+B47*L47)*100/(4*L48),"")</f>
        <v/>
      </c>
      <c r="BG41" s="244" t="str">
        <f>IF(AK23="CO 4",(B44*M44+B45*M45+B46*M46+B47*M47)*100/(4*M48),"")</f>
        <v/>
      </c>
      <c r="BH41" s="244" t="str">
        <f>IF(AK24="CO 4",(B44*N44+B45*N45+B46*N46+B47*N47)*100/(4*N48),"")</f>
        <v/>
      </c>
      <c r="BI41" s="244" t="str">
        <f>IF(AK25="CO 4",($B$44*O44+$B$45*O45+$B$46*O46+$B$47*O47)*100/(4*O48),"")</f>
        <v/>
      </c>
      <c r="BJ41" s="244" t="str">
        <f>IF(AK26="CO 4",($B$44*P44+$B$45*P45+$B$46*P46+$B$47*P47)*100/(4*P48),"")</f>
        <v/>
      </c>
      <c r="BK41" s="243" t="str">
        <f>IF(AK27="CO 4",($B$44*Q44+$B$45*Q45+$B$46*Q46+$B$47*Q47)*100/(4*Q48),"")</f>
        <v/>
      </c>
      <c r="BL41" s="244" t="str">
        <f>IF(AK28="CO 4",($B$44*R44+$B$45*R45+$B$46*R46+$B$47*R47)*100/(4*R48),"")</f>
        <v/>
      </c>
      <c r="BM41" s="244" t="str">
        <f>IF(AK29="CO 4",($B$44*S44+$B$45*S45+$B$46*S46+$B$47*S47)*100/(4*S48),"")</f>
        <v/>
      </c>
      <c r="BN41" s="244" t="str">
        <f>IF(AK30="CO 4",($B$44*T44+$B$45*T45+$B$46*T46+$B$47*T47)*100/(4*T48),"")</f>
        <v/>
      </c>
      <c r="BO41" s="244" t="str">
        <f>IF(AK31="CO 4",($B$44*U44+$B$45*U45+$B$46*U46+$B$47*U47)*100/(4*U48),"")</f>
        <v/>
      </c>
      <c r="BP41" s="244" t="str">
        <f>IF(AK32="CO 4",($B$44*V44+$B$45*V45+$B$46*V46+$B$47*V47)*100/(4*V48),"")</f>
        <v/>
      </c>
      <c r="BQ41" s="244" t="str">
        <f>IF(AK33="CO 4",($B$44*W44+$B$45*W45+$B$46*W46+$B$47*W47)*100/(4*W48),"")</f>
        <v/>
      </c>
    </row>
    <row r="42">
      <c r="A42" s="162">
        <v>25.0</v>
      </c>
      <c r="B42" s="185"/>
      <c r="C42" s="185"/>
      <c r="D42" s="274"/>
      <c r="E42" s="274"/>
      <c r="F42" s="275"/>
      <c r="G42" s="274"/>
      <c r="H42" s="274"/>
      <c r="I42" s="213"/>
      <c r="J42" s="213"/>
      <c r="K42" s="213"/>
      <c r="L42" s="213"/>
      <c r="M42" s="213"/>
      <c r="N42" s="213"/>
      <c r="O42" s="213"/>
      <c r="P42" s="213"/>
      <c r="Q42" s="213"/>
      <c r="R42" s="213"/>
      <c r="S42" s="213"/>
      <c r="T42" s="213"/>
      <c r="U42" s="213"/>
      <c r="V42" s="213"/>
      <c r="W42" s="213"/>
      <c r="X42" s="166" t="str">
        <f t="shared" si="8"/>
        <v/>
      </c>
      <c r="Y42" s="261" t="str">
        <f t="shared" si="11"/>
        <v/>
      </c>
      <c r="Z42" s="168"/>
      <c r="AA42" s="168"/>
      <c r="AB42" s="168"/>
      <c r="AC42" s="168"/>
      <c r="AD42" s="168"/>
      <c r="AE42" s="171"/>
      <c r="AX42" s="239" t="str">
        <f>IF(AM9="CO 4",(B44*D44+B45*D45+B46*D46+B47*D47)*100/(4*D48),"")</f>
        <v/>
      </c>
      <c r="AY42" s="239" t="str">
        <f>IF(AM15="CO 4",(B44*E44+B45*E45+B46*E46+B47*E47)*100/(4*E48),"")</f>
        <v/>
      </c>
      <c r="AZ42" s="239" t="str">
        <f>IF(AM16="CO 4",(B44*F44+B45*F45+B46*F46+B47*F47)*100/(4*F48),"")</f>
        <v/>
      </c>
      <c r="BA42" s="238" t="str">
        <f>IF(AM17="CO 4",(B44*G44+B45*G45+B46*G46+B47*G47)*100/(4*G48),"")</f>
        <v/>
      </c>
      <c r="BB42" s="239" t="str">
        <f>IF(AM18="CO 4",(B44*H44+B45*H45+B46*H46+B47*H47)*100/(4*H48),"")</f>
        <v/>
      </c>
      <c r="BC42" s="239" t="str">
        <f>IF(AM19="CO 4",(B44*I44+B45*I45+B46*I46+B47*I47)*100/(4*I48),"")</f>
        <v/>
      </c>
      <c r="BD42" s="239" t="str">
        <f>IF(AM20="CO 4",(B44*J44+B45*J45+B46*J46+B47*J47)*100/(4*J48),"")</f>
        <v/>
      </c>
      <c r="BE42" s="239" t="str">
        <f>IF(AM21="CO 4",(B44*K44+B45*K45+B46*K46+B47*K47)*100/(4*K48),"")</f>
        <v/>
      </c>
      <c r="BF42" s="239" t="str">
        <f>IF(AM22="CO 4",(B44*L44+B45*L45+B46*L46+B47*L47)*100/(4*L48),"")</f>
        <v/>
      </c>
      <c r="BG42" s="239" t="str">
        <f>IF(AM23="CO 4",(B44*M44+B45*M45+B46*M46+B47*M47)*100/(4*M48),"")</f>
        <v/>
      </c>
      <c r="BH42" s="239" t="str">
        <f>IF(AM24="CO 4",(B44*N44+B45*N45+B46*N46+B47*N47)*100/(4*N48),"")</f>
        <v/>
      </c>
      <c r="BI42" s="239" t="str">
        <f>IF(AM25="CO 4",($B$44*O44+$B$45*O45+$B$46*O46+$B$47*O47)*100/(4*O48),"")</f>
        <v/>
      </c>
      <c r="BJ42" s="239" t="str">
        <f>IF(AM26="CO 4",($B$44*P44+$B$45*P45+$B$46*P46+$B$47*P47)*100/(4*P48),"")</f>
        <v/>
      </c>
      <c r="BK42" s="239" t="str">
        <f>IF(AM27="CO 4",($B$44*Q44+$B$45*Q45+$B$46*Q46+$B$47*Q47)*100/(4*Q48),"")</f>
        <v/>
      </c>
      <c r="BL42" s="239" t="str">
        <f>IF(AM28="CO 4",($B$44*R44+$B$45*R45+$B$46*R46+$B$47*R47)*100/(4*R48),"")</f>
        <v/>
      </c>
      <c r="BM42" s="239" t="str">
        <f>IF(AM29="CO 4",($B$44*S44+$B$45*S45+$B$46*S46+$B$47*S47)*100/(4*S48),"")</f>
        <v/>
      </c>
      <c r="BN42" s="239" t="str">
        <f>IF(AM30="CO 4",($B$44*T44+$B$45*T45+$B$46*T46+$B$47*T47)*100/(4*T48),"")</f>
        <v/>
      </c>
      <c r="BO42" s="239" t="str">
        <f>IF(AM31="CO 4",($B$44*U44+$B$45*U45+$B$46*U46+$B$47*U47)*100/(4*U48),"")</f>
        <v/>
      </c>
      <c r="BP42" s="239" t="str">
        <f>IF(AM32="CO 4",($B$44*V44+$B$45*V45+$B$46*V46+$B$47*V47)*100/(4*V48),"")</f>
        <v/>
      </c>
      <c r="BQ42" s="239" t="str">
        <f>IF(AM33="CO 4",($B$44*W44+$B$45*W45+$B$46*W46+$B$47*W47)*100/(4*W48),"")</f>
        <v/>
      </c>
    </row>
    <row r="43">
      <c r="A43" s="98"/>
      <c r="B43" s="98"/>
      <c r="C43" s="98"/>
      <c r="D43" s="276"/>
      <c r="E43" s="276"/>
      <c r="F43" s="276"/>
      <c r="G43" s="276"/>
      <c r="H43" s="276"/>
      <c r="I43" s="277"/>
      <c r="J43" s="277"/>
      <c r="K43" s="277"/>
      <c r="L43" s="277"/>
      <c r="M43" s="277"/>
      <c r="N43" s="277"/>
      <c r="O43" s="277"/>
      <c r="P43" s="277"/>
      <c r="Q43" s="277"/>
      <c r="R43" s="277"/>
      <c r="S43" s="277"/>
      <c r="T43" s="277"/>
      <c r="U43" s="277"/>
      <c r="V43" s="277"/>
      <c r="W43" s="277"/>
      <c r="X43" s="278"/>
      <c r="Z43" s="168"/>
      <c r="AA43" s="168"/>
      <c r="AB43" s="168"/>
      <c r="AC43" s="168"/>
      <c r="AD43" s="168"/>
      <c r="AE43" s="171"/>
      <c r="AX43" s="245" t="str">
        <f t="shared" ref="AX43:BQ43" si="12">IF(COUNTBLANK(AX37:AX42)=6,"",AVERAGE(AX37:AX42))</f>
        <v/>
      </c>
      <c r="AY43" s="245" t="str">
        <f t="shared" si="12"/>
        <v/>
      </c>
      <c r="AZ43" s="245" t="str">
        <f t="shared" si="12"/>
        <v/>
      </c>
      <c r="BA43" s="245" t="str">
        <f t="shared" si="12"/>
        <v/>
      </c>
      <c r="BB43" s="245" t="str">
        <f t="shared" si="12"/>
        <v/>
      </c>
      <c r="BC43" s="245" t="str">
        <f t="shared" si="12"/>
        <v/>
      </c>
      <c r="BD43" s="245" t="str">
        <f t="shared" si="12"/>
        <v/>
      </c>
      <c r="BE43" s="245" t="str">
        <f t="shared" si="12"/>
        <v/>
      </c>
      <c r="BF43" s="245" t="str">
        <f t="shared" si="12"/>
        <v/>
      </c>
      <c r="BG43" s="245" t="str">
        <f t="shared" si="12"/>
        <v/>
      </c>
      <c r="BH43" s="245" t="str">
        <f t="shared" si="12"/>
        <v/>
      </c>
      <c r="BI43" s="245" t="str">
        <f t="shared" si="12"/>
        <v/>
      </c>
      <c r="BJ43" s="245" t="str">
        <f t="shared" si="12"/>
        <v/>
      </c>
      <c r="BK43" s="245" t="str">
        <f t="shared" si="12"/>
        <v/>
      </c>
      <c r="BL43" s="245" t="str">
        <f t="shared" si="12"/>
        <v/>
      </c>
      <c r="BM43" s="245" t="str">
        <f t="shared" si="12"/>
        <v/>
      </c>
      <c r="BN43" s="245" t="str">
        <f t="shared" si="12"/>
        <v/>
      </c>
      <c r="BO43" s="245" t="str">
        <f t="shared" si="12"/>
        <v/>
      </c>
      <c r="BP43" s="245" t="str">
        <f t="shared" si="12"/>
        <v/>
      </c>
      <c r="BQ43" s="245" t="str">
        <f t="shared" si="12"/>
        <v/>
      </c>
    </row>
    <row r="44">
      <c r="A44" s="98"/>
      <c r="B44" s="279">
        <v>4.0</v>
      </c>
      <c r="C44" s="280" t="s">
        <v>257</v>
      </c>
      <c r="D44" s="281" t="str">
        <f t="shared" ref="D44:W44" si="13">if(countblank(D18:D42)=25,"",COUNTIF(D18:D42,"&gt;="&amp;0.85*D15))</f>
        <v/>
      </c>
      <c r="E44" s="281" t="str">
        <f t="shared" si="13"/>
        <v/>
      </c>
      <c r="F44" s="281" t="str">
        <f t="shared" si="13"/>
        <v/>
      </c>
      <c r="G44" s="281" t="str">
        <f t="shared" si="13"/>
        <v/>
      </c>
      <c r="H44" s="281" t="str">
        <f t="shared" si="13"/>
        <v/>
      </c>
      <c r="I44" s="281" t="str">
        <f t="shared" si="13"/>
        <v/>
      </c>
      <c r="J44" s="281" t="str">
        <f t="shared" si="13"/>
        <v/>
      </c>
      <c r="K44" s="281" t="str">
        <f t="shared" si="13"/>
        <v/>
      </c>
      <c r="L44" s="281" t="str">
        <f t="shared" si="13"/>
        <v/>
      </c>
      <c r="M44" s="281" t="str">
        <f t="shared" si="13"/>
        <v/>
      </c>
      <c r="N44" s="281" t="str">
        <f t="shared" si="13"/>
        <v/>
      </c>
      <c r="O44" s="281" t="str">
        <f t="shared" si="13"/>
        <v/>
      </c>
      <c r="P44" s="281" t="str">
        <f t="shared" si="13"/>
        <v/>
      </c>
      <c r="Q44" s="281" t="str">
        <f t="shared" si="13"/>
        <v/>
      </c>
      <c r="R44" s="281" t="str">
        <f t="shared" si="13"/>
        <v/>
      </c>
      <c r="S44" s="281" t="str">
        <f t="shared" si="13"/>
        <v/>
      </c>
      <c r="T44" s="281" t="str">
        <f t="shared" si="13"/>
        <v/>
      </c>
      <c r="U44" s="281" t="str">
        <f t="shared" si="13"/>
        <v/>
      </c>
      <c r="V44" s="281" t="str">
        <f t="shared" si="13"/>
        <v/>
      </c>
      <c r="W44" s="281" t="str">
        <f t="shared" si="13"/>
        <v/>
      </c>
      <c r="X44" s="278"/>
      <c r="Z44" s="168"/>
      <c r="AA44" s="168"/>
      <c r="AB44" s="168"/>
      <c r="AC44" s="168"/>
      <c r="AD44" s="168"/>
      <c r="AE44" s="171"/>
      <c r="AX44" s="272"/>
      <c r="AY44" s="272"/>
      <c r="AZ44" s="272"/>
      <c r="BA44" s="272"/>
      <c r="BB44" s="272"/>
      <c r="BC44" s="272"/>
      <c r="BD44" s="272"/>
      <c r="BE44" s="272"/>
      <c r="BF44" s="272"/>
      <c r="BG44" s="272"/>
      <c r="BH44" s="272"/>
      <c r="BI44" s="272"/>
      <c r="BJ44" s="272"/>
      <c r="BK44" s="272"/>
      <c r="BL44" s="272"/>
      <c r="BM44" s="272"/>
      <c r="BN44" s="272"/>
      <c r="BO44" s="272"/>
      <c r="BP44" s="272"/>
      <c r="BQ44" s="272"/>
    </row>
    <row r="45">
      <c r="A45" s="98"/>
      <c r="B45" s="282">
        <v>3.0</v>
      </c>
      <c r="C45" s="283" t="s">
        <v>258</v>
      </c>
      <c r="D45" s="284" t="str">
        <f t="shared" ref="D45:W45" si="14">if(countblank(D18:D42)=25,"",COUNTIFS(D18:D42,"&lt;="&amp;0.8499*D15,D18:D42,"&gt;="&amp;0.7*D15))</f>
        <v/>
      </c>
      <c r="E45" s="284" t="str">
        <f t="shared" si="14"/>
        <v/>
      </c>
      <c r="F45" s="284" t="str">
        <f t="shared" si="14"/>
        <v/>
      </c>
      <c r="G45" s="284" t="str">
        <f t="shared" si="14"/>
        <v/>
      </c>
      <c r="H45" s="284" t="str">
        <f t="shared" si="14"/>
        <v/>
      </c>
      <c r="I45" s="284" t="str">
        <f t="shared" si="14"/>
        <v/>
      </c>
      <c r="J45" s="284" t="str">
        <f t="shared" si="14"/>
        <v/>
      </c>
      <c r="K45" s="284" t="str">
        <f t="shared" si="14"/>
        <v/>
      </c>
      <c r="L45" s="284" t="str">
        <f t="shared" si="14"/>
        <v/>
      </c>
      <c r="M45" s="284" t="str">
        <f t="shared" si="14"/>
        <v/>
      </c>
      <c r="N45" s="284" t="str">
        <f t="shared" si="14"/>
        <v/>
      </c>
      <c r="O45" s="284" t="str">
        <f t="shared" si="14"/>
        <v/>
      </c>
      <c r="P45" s="284" t="str">
        <f t="shared" si="14"/>
        <v/>
      </c>
      <c r="Q45" s="284" t="str">
        <f t="shared" si="14"/>
        <v/>
      </c>
      <c r="R45" s="284" t="str">
        <f t="shared" si="14"/>
        <v/>
      </c>
      <c r="S45" s="284" t="str">
        <f t="shared" si="14"/>
        <v/>
      </c>
      <c r="T45" s="284" t="str">
        <f t="shared" si="14"/>
        <v/>
      </c>
      <c r="U45" s="284" t="str">
        <f t="shared" si="14"/>
        <v/>
      </c>
      <c r="V45" s="284" t="str">
        <f t="shared" si="14"/>
        <v/>
      </c>
      <c r="W45" s="284" t="str">
        <f t="shared" si="14"/>
        <v/>
      </c>
      <c r="X45" s="278"/>
      <c r="Z45" s="168"/>
      <c r="AA45" s="168"/>
      <c r="AB45" s="168"/>
      <c r="AC45" s="168"/>
      <c r="AD45" s="168"/>
      <c r="AE45" s="171"/>
      <c r="AX45" s="237" t="s">
        <v>147</v>
      </c>
      <c r="AY45" s="3"/>
      <c r="AZ45" s="3"/>
      <c r="BA45" s="3"/>
      <c r="BB45" s="3"/>
      <c r="BC45" s="3"/>
      <c r="BD45" s="3"/>
      <c r="BE45" s="3"/>
      <c r="BF45" s="3"/>
      <c r="BG45" s="3"/>
      <c r="BH45" s="3"/>
      <c r="BI45" s="3"/>
      <c r="BJ45" s="3"/>
      <c r="BK45" s="3"/>
      <c r="BL45" s="3"/>
      <c r="BM45" s="3"/>
      <c r="BN45" s="3"/>
      <c r="BO45" s="3"/>
      <c r="BP45" s="3"/>
      <c r="BQ45" s="4"/>
    </row>
    <row r="46">
      <c r="A46" s="98"/>
      <c r="B46" s="282">
        <v>2.0</v>
      </c>
      <c r="C46" s="283" t="s">
        <v>259</v>
      </c>
      <c r="D46" s="284" t="str">
        <f t="shared" ref="D46:W46" si="15">if(countblank(D18:D42)=25,"",COUNTIFS(D18:D42,"&lt;="&amp;0.69*D15,D18:D42,"&gt;="&amp;0.5*D15))</f>
        <v/>
      </c>
      <c r="E46" s="284" t="str">
        <f t="shared" si="15"/>
        <v/>
      </c>
      <c r="F46" s="284" t="str">
        <f t="shared" si="15"/>
        <v/>
      </c>
      <c r="G46" s="284" t="str">
        <f t="shared" si="15"/>
        <v/>
      </c>
      <c r="H46" s="284" t="str">
        <f t="shared" si="15"/>
        <v/>
      </c>
      <c r="I46" s="284" t="str">
        <f t="shared" si="15"/>
        <v/>
      </c>
      <c r="J46" s="284" t="str">
        <f t="shared" si="15"/>
        <v/>
      </c>
      <c r="K46" s="284" t="str">
        <f t="shared" si="15"/>
        <v/>
      </c>
      <c r="L46" s="284" t="str">
        <f t="shared" si="15"/>
        <v/>
      </c>
      <c r="M46" s="284" t="str">
        <f t="shared" si="15"/>
        <v/>
      </c>
      <c r="N46" s="284" t="str">
        <f t="shared" si="15"/>
        <v/>
      </c>
      <c r="O46" s="284" t="str">
        <f t="shared" si="15"/>
        <v/>
      </c>
      <c r="P46" s="284" t="str">
        <f t="shared" si="15"/>
        <v/>
      </c>
      <c r="Q46" s="284" t="str">
        <f t="shared" si="15"/>
        <v/>
      </c>
      <c r="R46" s="284" t="str">
        <f t="shared" si="15"/>
        <v/>
      </c>
      <c r="S46" s="284" t="str">
        <f t="shared" si="15"/>
        <v/>
      </c>
      <c r="T46" s="284" t="str">
        <f t="shared" si="15"/>
        <v/>
      </c>
      <c r="U46" s="284" t="str">
        <f t="shared" si="15"/>
        <v/>
      </c>
      <c r="V46" s="284" t="str">
        <f t="shared" si="15"/>
        <v/>
      </c>
      <c r="W46" s="284" t="str">
        <f t="shared" si="15"/>
        <v/>
      </c>
      <c r="X46" s="278"/>
      <c r="Z46" s="168"/>
      <c r="AA46" s="168"/>
      <c r="AB46" s="168"/>
      <c r="AC46" s="168"/>
      <c r="AD46" s="168"/>
      <c r="AE46" s="171"/>
      <c r="AX46" s="238" t="s">
        <v>192</v>
      </c>
      <c r="AY46" s="238" t="s">
        <v>193</v>
      </c>
      <c r="AZ46" s="238" t="s">
        <v>194</v>
      </c>
      <c r="BA46" s="238" t="s">
        <v>195</v>
      </c>
      <c r="BB46" s="238" t="s">
        <v>196</v>
      </c>
      <c r="BC46" s="238" t="s">
        <v>236</v>
      </c>
      <c r="BD46" s="238" t="s">
        <v>237</v>
      </c>
      <c r="BE46" s="238" t="s">
        <v>238</v>
      </c>
      <c r="BF46" s="238" t="s">
        <v>239</v>
      </c>
      <c r="BG46" s="238" t="s">
        <v>240</v>
      </c>
      <c r="BH46" s="238" t="s">
        <v>241</v>
      </c>
      <c r="BI46" s="238" t="s">
        <v>242</v>
      </c>
      <c r="BJ46" s="238" t="s">
        <v>243</v>
      </c>
      <c r="BK46" s="238" t="s">
        <v>244</v>
      </c>
      <c r="BL46" s="238" t="s">
        <v>245</v>
      </c>
      <c r="BM46" s="238" t="s">
        <v>246</v>
      </c>
      <c r="BN46" s="238" t="s">
        <v>247</v>
      </c>
      <c r="BO46" s="238" t="s">
        <v>248</v>
      </c>
      <c r="BP46" s="238" t="s">
        <v>249</v>
      </c>
      <c r="BQ46" s="238" t="s">
        <v>250</v>
      </c>
    </row>
    <row r="47">
      <c r="A47" s="98"/>
      <c r="B47" s="282">
        <v>1.0</v>
      </c>
      <c r="C47" s="283" t="s">
        <v>260</v>
      </c>
      <c r="D47" s="284" t="str">
        <f t="shared" ref="D47:W47" si="16">if(countblank(D18:D42)=25,"",COUNTIFS(D18:D42,"&lt;="&amp;0.49*D15,D18:D42,"&gt;="&amp;0.4*D15))</f>
        <v/>
      </c>
      <c r="E47" s="284" t="str">
        <f t="shared" si="16"/>
        <v/>
      </c>
      <c r="F47" s="284" t="str">
        <f t="shared" si="16"/>
        <v/>
      </c>
      <c r="G47" s="284" t="str">
        <f t="shared" si="16"/>
        <v/>
      </c>
      <c r="H47" s="284" t="str">
        <f t="shared" si="16"/>
        <v/>
      </c>
      <c r="I47" s="284" t="str">
        <f t="shared" si="16"/>
        <v/>
      </c>
      <c r="J47" s="284" t="str">
        <f t="shared" si="16"/>
        <v/>
      </c>
      <c r="K47" s="284" t="str">
        <f t="shared" si="16"/>
        <v/>
      </c>
      <c r="L47" s="284" t="str">
        <f t="shared" si="16"/>
        <v/>
      </c>
      <c r="M47" s="284" t="str">
        <f t="shared" si="16"/>
        <v/>
      </c>
      <c r="N47" s="284" t="str">
        <f t="shared" si="16"/>
        <v/>
      </c>
      <c r="O47" s="284" t="str">
        <f t="shared" si="16"/>
        <v/>
      </c>
      <c r="P47" s="284" t="str">
        <f t="shared" si="16"/>
        <v/>
      </c>
      <c r="Q47" s="284" t="str">
        <f t="shared" si="16"/>
        <v/>
      </c>
      <c r="R47" s="284" t="str">
        <f t="shared" si="16"/>
        <v/>
      </c>
      <c r="S47" s="284" t="str">
        <f t="shared" si="16"/>
        <v/>
      </c>
      <c r="T47" s="284" t="str">
        <f t="shared" si="16"/>
        <v/>
      </c>
      <c r="U47" s="284" t="str">
        <f t="shared" si="16"/>
        <v/>
      </c>
      <c r="V47" s="284" t="str">
        <f t="shared" si="16"/>
        <v/>
      </c>
      <c r="W47" s="284" t="str">
        <f t="shared" si="16"/>
        <v/>
      </c>
      <c r="X47" s="278"/>
      <c r="Z47" s="168"/>
      <c r="AA47" s="168"/>
      <c r="AB47" s="168"/>
      <c r="AC47" s="168"/>
      <c r="AD47" s="168"/>
      <c r="AE47" s="171"/>
      <c r="AX47" s="239" t="str">
        <f>IF(AC9="CO 5",(B44*D44+B45*D45+B46*D46+B47*D47)*100/(4*D48),"")</f>
        <v/>
      </c>
      <c r="AY47" s="240" t="str">
        <f>IF(AC15="CO 5",(B44*E44+B45*E45+B46*E46+B47*E47)*100/(4*E48),"")</f>
        <v/>
      </c>
      <c r="AZ47" s="240" t="str">
        <f>IF(AC16="CO 5",(B44*F44+B45*F45+B46*F46+B47*F47)*100/(4*F48),"")</f>
        <v/>
      </c>
      <c r="BA47" s="240" t="str">
        <f>IF(AC17="CO 5",(B44*G44+B45*G45+B46*G46+B47*G47)*100/(4*G48),"")</f>
        <v/>
      </c>
      <c r="BB47" s="240" t="str">
        <f>IF(AC18="CO 5",(B44*H44+B45*H45+B46*H46+B47*H47)*100/(4*H48),"")</f>
        <v/>
      </c>
      <c r="BC47" s="240" t="str">
        <f>IF(AC19="CO 5",(B44*I44+B45*I45+B46*I46+B47*I47)*100/(4*I48),"")</f>
        <v/>
      </c>
      <c r="BD47" s="240" t="str">
        <f>IF(AC20="CO 5",(B44*J44+B45*J45+B46*J46+B47*J47)*100/(4*J48),"")</f>
        <v/>
      </c>
      <c r="BE47" s="240" t="str">
        <f>IF(AC21="CO 5",(B44*K44+B45*K45+B46*K46+B47*K47)*100/(4*K48),"")</f>
        <v/>
      </c>
      <c r="BF47" s="240" t="str">
        <f>IF(AC22="CO 5",(B44*L44+B45*L45+B46*L46+B47*L47)*100/(4*L48),"")</f>
        <v/>
      </c>
      <c r="BG47" s="240" t="str">
        <f>IF(AC23="CO 5",(B44*M44+B45*M45+B46*M46+B47*M47)*100/(4*M48),"")</f>
        <v/>
      </c>
      <c r="BH47" s="240" t="str">
        <f>IF(AC24="CO 5",(B44*N44+B45*N45+B46*N46+B47*N47)*100/(4*N48),"")</f>
        <v/>
      </c>
      <c r="BI47" s="240" t="str">
        <f>IF(AC25="CO 5",($B$44*O44+$B$45*O45+$B$46*O46+$B$47*O47)*100/(4*O48),"")</f>
        <v/>
      </c>
      <c r="BJ47" s="240" t="str">
        <f>IF(AC26="CO 5",($B$44*P44+$B$45*P45+$B$46*P46+$B$47*P47)*100/(4*P48),"")</f>
        <v/>
      </c>
      <c r="BK47" s="240" t="str">
        <f>IF(AC27="CO 5",($B$44*Q44+$B$45*Q45+$B$46*Q46+$B$47*Q47)*100/(4*Q48),"")</f>
        <v/>
      </c>
      <c r="BL47" s="240" t="str">
        <f>IF(AC28="CO 5",($B$44*R44+$B$45*R45+$B$46*R46+$B$47*R47)*100/(4*R48),"")</f>
        <v/>
      </c>
      <c r="BM47" s="240" t="str">
        <f>IF(AC29="CO 5",($B$44*S44+$B$45*S45+$B$46*S46+$B$47*S47)*100/(4*S48),"")</f>
        <v/>
      </c>
      <c r="BN47" s="240" t="str">
        <f>IF(AC30="CO 5",($B$44*T44+$B$45*T45+$B$46*T46+$B$47*T47)*100/(4*T48),"")</f>
        <v/>
      </c>
      <c r="BO47" s="240" t="str">
        <f>IF(AC31="CO 5",($B$44*U44+$B$45*U45+$B$46*U46+$B$47*U47)*100/(4*U48),"")</f>
        <v/>
      </c>
      <c r="BP47" s="240" t="str">
        <f>IF(AC32="CO 5",($B$44*V44+$B$45*V45+$B$46*V46+$B$47*V47)*100/(4*V48),"")</f>
        <v/>
      </c>
      <c r="BQ47" s="240" t="str">
        <f>IF(AC33="CO 5",($B$44*W44+$B$45*W45+$B$46*W46+$B$47*W47)*100/(4*W48),"")</f>
        <v/>
      </c>
    </row>
    <row r="48">
      <c r="A48" s="98"/>
      <c r="B48" s="285"/>
      <c r="C48" s="286" t="s">
        <v>261</v>
      </c>
      <c r="D48" s="287">
        <f t="shared" ref="D48:W48" si="17">SUM(D44:D47)</f>
        <v>0</v>
      </c>
      <c r="E48" s="287">
        <f t="shared" si="17"/>
        <v>0</v>
      </c>
      <c r="F48" s="287">
        <f t="shared" si="17"/>
        <v>0</v>
      </c>
      <c r="G48" s="287">
        <f t="shared" si="17"/>
        <v>0</v>
      </c>
      <c r="H48" s="287">
        <f t="shared" si="17"/>
        <v>0</v>
      </c>
      <c r="I48" s="287">
        <f t="shared" si="17"/>
        <v>0</v>
      </c>
      <c r="J48" s="287">
        <f t="shared" si="17"/>
        <v>0</v>
      </c>
      <c r="K48" s="287">
        <f t="shared" si="17"/>
        <v>0</v>
      </c>
      <c r="L48" s="287">
        <f t="shared" si="17"/>
        <v>0</v>
      </c>
      <c r="M48" s="287">
        <f t="shared" si="17"/>
        <v>0</v>
      </c>
      <c r="N48" s="287">
        <f t="shared" si="17"/>
        <v>0</v>
      </c>
      <c r="O48" s="287">
        <f t="shared" si="17"/>
        <v>0</v>
      </c>
      <c r="P48" s="287">
        <f t="shared" si="17"/>
        <v>0</v>
      </c>
      <c r="Q48" s="287">
        <f t="shared" si="17"/>
        <v>0</v>
      </c>
      <c r="R48" s="287">
        <f t="shared" si="17"/>
        <v>0</v>
      </c>
      <c r="S48" s="287">
        <f t="shared" si="17"/>
        <v>0</v>
      </c>
      <c r="T48" s="287">
        <f t="shared" si="17"/>
        <v>0</v>
      </c>
      <c r="U48" s="287">
        <f t="shared" si="17"/>
        <v>0</v>
      </c>
      <c r="V48" s="287">
        <f t="shared" si="17"/>
        <v>0</v>
      </c>
      <c r="W48" s="287">
        <f t="shared" si="17"/>
        <v>0</v>
      </c>
      <c r="X48" s="278"/>
      <c r="Z48" s="168"/>
      <c r="AA48" s="168"/>
      <c r="AB48" s="168"/>
      <c r="AC48" s="168"/>
      <c r="AD48" s="168"/>
      <c r="AE48" s="171"/>
      <c r="AX48" s="240" t="str">
        <f>IF(AE9="CO 5",(B44*D44+B45*D45+B46*D46+B47*D47)*100/(4*D48),"")</f>
        <v/>
      </c>
      <c r="AY48" s="240" t="str">
        <f>IF(AE15="CO 5",(B44*E44+B45*E45+B46*E46+B47*E47)*100/(4*E48),"")</f>
        <v/>
      </c>
      <c r="AZ48" s="240" t="str">
        <f>IF(AE16="CO 5",(B44*F44+B45*F45+B46*F46+B47*F47)*100/(4*F48),"")</f>
        <v/>
      </c>
      <c r="BA48" s="240" t="str">
        <f>IF(AE17="CO 5",(B44*G44+B45*G45+B46*G46+B47*G47)*100/(4*G48),"")</f>
        <v/>
      </c>
      <c r="BB48" s="240" t="str">
        <f>IF(AE18="CO 5",(B44*H44+B45*H45+B46*H46+B47*H47)*100/(4*H48),"")</f>
        <v/>
      </c>
      <c r="BC48" s="240" t="str">
        <f>IF(AE19="CO 5",(B44*I44+B45*I45+B46*I46+B47*I47)*100/(4*I48),"")</f>
        <v/>
      </c>
      <c r="BD48" s="240" t="str">
        <f>IF(AE20="CO 5",(B44*J44+B45*J45+B46*J46+B47*J47)*100/(4*J48),"")</f>
        <v/>
      </c>
      <c r="BE48" s="240" t="str">
        <f>IF(AE21="CO 5",(B44*K44+B45*K45+B46*K46+B47*K47)*100/(4*K48),"")</f>
        <v/>
      </c>
      <c r="BF48" s="240" t="str">
        <f>IF(AE22="CO 5",(B44*L44+B45*L45+B46*L46+B47*L47)*100/(4*L48),"")</f>
        <v/>
      </c>
      <c r="BG48" s="240" t="str">
        <f>IF(AE23="CO 5",(B44*M44+B45*M45+B46*M46+B47*M47)*100/(4*M48),"")</f>
        <v/>
      </c>
      <c r="BH48" s="240" t="str">
        <f>IF(AE24="CO 5",(B44*N44+B45*N45+B46*N46+B47*N47)*100/(4*N48),"")</f>
        <v/>
      </c>
      <c r="BI48" s="240" t="str">
        <f>IF(AE25="CO 5",($B$44*O44+$B$45*O45+$B$46*O46+$B$47*O47)*100/(4*O48),"")</f>
        <v/>
      </c>
      <c r="BJ48" s="240" t="str">
        <f>IF(AE26="CO 5",($B$44*P44+$B$45*P45+$B$46*P46+$B$47*P47)*100/(4*P48),"")</f>
        <v/>
      </c>
      <c r="BK48" s="149" t="str">
        <f>IF(AE27="CO 5",($B$44*Q44+$B$45*Q45+$B$46*Q46+$B$47*Q47)*100/(4*Q48),"")</f>
        <v/>
      </c>
      <c r="BL48" s="149" t="str">
        <f>IF(AE28="CO 5",($B$44*R44+$B$45*R45+$B$46*R46+$B$47*R47)*100/(4*R48),"")</f>
        <v/>
      </c>
      <c r="BM48" s="149" t="str">
        <f>IF(AE29="CO 5",($B$44*S44+$B$45*S45+$B$46*S46+$B$47*S47)*100/(4*S48),"")</f>
        <v/>
      </c>
      <c r="BN48" s="149" t="str">
        <f>IF(AE30="CO 5",($B$44*T44+$B$45*T45+$B$46*T46+$B$47*T47)*100/(4*T48),"")</f>
        <v/>
      </c>
      <c r="BO48" s="149" t="str">
        <f>IF(AE31="CO 5",($B$44*U44+$B$45*U45+$B$46*U46+$B$47*U47)*100/(4*U48),"")</f>
        <v/>
      </c>
      <c r="BP48" s="149" t="str">
        <f>IF(AE32="CO 5",($B$44*V44+$B$45*V45+$B$46*V46+$B$47*V47)*100/(4*V48),"")</f>
        <v/>
      </c>
      <c r="BQ48" s="149" t="str">
        <f>IF(AE33="CO 5",($B$44*W44+$B$45*W45+$B$46*W46+$B$47*W47)*100/(4*W48),"")</f>
        <v/>
      </c>
    </row>
    <row r="49">
      <c r="A49" s="98"/>
      <c r="B49" s="288"/>
      <c r="C49" s="289"/>
      <c r="D49" s="289"/>
      <c r="E49" s="289"/>
      <c r="F49" s="289"/>
      <c r="G49" s="289"/>
      <c r="H49" s="290"/>
      <c r="I49" s="290"/>
      <c r="J49" s="290"/>
      <c r="K49" s="290"/>
      <c r="L49" s="277"/>
      <c r="M49" s="277"/>
      <c r="N49" s="277"/>
      <c r="O49" s="277"/>
      <c r="P49" s="277"/>
      <c r="Q49" s="277"/>
      <c r="R49" s="277"/>
      <c r="S49" s="277"/>
      <c r="T49" s="277"/>
      <c r="U49" s="277"/>
      <c r="V49" s="277"/>
      <c r="W49" s="277"/>
      <c r="X49" s="291"/>
      <c r="Z49" s="168"/>
      <c r="AA49" s="168"/>
      <c r="AB49" s="168"/>
      <c r="AC49" s="168"/>
      <c r="AD49" s="168"/>
      <c r="AE49" s="171"/>
      <c r="AX49" s="242" t="str">
        <f>IF(AG9="CO 5",(B44*D44+B45*D45+B46*D46+B47*D47)*100/(4*D48),"")</f>
        <v/>
      </c>
      <c r="AY49" s="242" t="str">
        <f>IF(AG15="CO 5",(B44*E44+B45*E45+B46*E46+B47*E47)*100/(4*E48),"")</f>
        <v/>
      </c>
      <c r="AZ49" s="242" t="str">
        <f>IF(AG16="CO 5",(B44*F44+B45*F45+B46*F46+B47*F47)*100/(4*F48),"")</f>
        <v/>
      </c>
      <c r="BA49" s="242" t="str">
        <f>IF(AG17="CO 5",(B44*G44+B45*G45+B46*G46+B47*G47)*100/(4*G48),"")</f>
        <v/>
      </c>
      <c r="BB49" s="268" t="str">
        <f>IF(AG18="CO 5",(B44*H44+B45*H45+B46*H46+B47*H47)*100/(4*H48),"")</f>
        <v/>
      </c>
      <c r="BC49" s="242" t="str">
        <f>IF(AG19="CO 5",(B44*I44+B45*I45+B46*I46+B47*I47)*100/(4*I48),"")</f>
        <v/>
      </c>
      <c r="BD49" s="242" t="str">
        <f>IF(AG20="CO 5",(B44*J44+B45*J45+B46*J46+B47*J47)*100/(4*J48),"")</f>
        <v/>
      </c>
      <c r="BE49" s="242" t="str">
        <f>IF(AG21="CO 5",(B44*K44+B45*K45+B46*K46+B47*K47)*100/(4*K48),"")</f>
        <v/>
      </c>
      <c r="BF49" s="242" t="str">
        <f>IF(AG22="CO 5",(B44*L44+B45*L45+B46*L46+B47*L47)*100/(4*L48),"")</f>
        <v/>
      </c>
      <c r="BG49" s="242" t="str">
        <f>IF(AG23="CO 5",(B44*M44+B45*M45+B46*M46+B47*M47)*100/(4*M48),"")</f>
        <v/>
      </c>
      <c r="BH49" s="242" t="str">
        <f>IF(AG24="CO 5",(B44*N44+B45*N45+B46*N46+B47*N47)*100/(4*N48),"")</f>
        <v/>
      </c>
      <c r="BI49" s="242" t="str">
        <f>IF(AG25="CO 5",($B$44*O44+$B$45*O45+$B$46*O46+$B$47*O47)*100/(4*O48),"")</f>
        <v/>
      </c>
      <c r="BJ49" s="242" t="str">
        <f>IF(AG26="CO 5",($B$44*P44+$B$45*P45+$B$46*P46+$B$47*P47)*100/(4*P48),"")</f>
        <v/>
      </c>
      <c r="BK49" s="242" t="str">
        <f>IF(AG27="CO 5",($B$44*Q44+$B$45*Q45+$B$46*Q46+$B$47*Q47)*100/(4*Q48),"")</f>
        <v/>
      </c>
      <c r="BL49" s="242" t="str">
        <f>IF(AG28="CO 5",($B$44*R44+$B$45*R45+$B$46*R46+$B$47*R47)*100/(4*R48),"")</f>
        <v/>
      </c>
      <c r="BM49" s="242" t="str">
        <f>IF(AG29="CO 5",($B$44*S44+$B$45*S45+$B$46*S46+$B$47*S47)*100/(4*S48),"")</f>
        <v/>
      </c>
      <c r="BN49" s="242" t="str">
        <f>IF(AG30="CO 5",($B$44*T44+$B$45*T45+$B$46*T46+$B$47*T47)*100/(4*T48),"")</f>
        <v/>
      </c>
      <c r="BO49" s="242" t="str">
        <f>IF(AG31="CO 5",($B$44*U44+$B$45*U45+$B$46*U46+$B$47*U47)*100/(4*U48),"")</f>
        <v/>
      </c>
      <c r="BP49" s="242" t="str">
        <f>IF(AG32="CO 5",($B$44*V44+$B$45*V45+$B$46*V46+$B$47*V47)*100/(4*V48),"")</f>
        <v/>
      </c>
      <c r="BQ49" s="242" t="str">
        <f>IF(AG33="CO 5",($B$44*W44+$B$45*W45+$B$46*W46+$B$47*W47)*100/(4*W48),"")</f>
        <v/>
      </c>
    </row>
    <row r="50">
      <c r="A50" s="98"/>
      <c r="B50" s="288"/>
      <c r="C50" s="289"/>
      <c r="D50" s="289"/>
      <c r="E50" s="289"/>
      <c r="F50" s="289"/>
      <c r="G50" s="289"/>
      <c r="H50" s="290"/>
      <c r="I50" s="290"/>
      <c r="J50" s="290"/>
      <c r="K50" s="290"/>
      <c r="L50" s="277"/>
      <c r="M50" s="277"/>
      <c r="N50" s="277"/>
      <c r="O50" s="277"/>
      <c r="P50" s="277"/>
      <c r="Q50" s="277"/>
      <c r="R50" s="277"/>
      <c r="S50" s="277"/>
      <c r="T50" s="277"/>
      <c r="U50" s="277"/>
      <c r="V50" s="277"/>
      <c r="W50" s="277"/>
      <c r="X50" s="291"/>
      <c r="Z50" s="168"/>
      <c r="AA50" s="168"/>
      <c r="AB50" s="168"/>
      <c r="AC50" s="168"/>
      <c r="AD50" s="168"/>
      <c r="AE50" s="171"/>
      <c r="AX50" s="239" t="str">
        <f>IF(AI9="CO 5",(B44*D44+B45*D45+B46*D46+B47*D47)*100/(4*D48),"")</f>
        <v/>
      </c>
      <c r="AY50" s="239" t="str">
        <f>IF(AI15="CO 5",(B44*E44+B45*E45+B46*E46+B47*E47)*100/(4*E48),"")</f>
        <v/>
      </c>
      <c r="AZ50" s="239" t="str">
        <f>IF(AI16="CO 5",(B44*F44+B45*F45+B46*F46+B47*F47)*100/(4*F48),"")</f>
        <v/>
      </c>
      <c r="BA50" s="239" t="str">
        <f>IF(AI17="CO 5",(B44*G44+B45*G45+B46*G46+B47*G47)*100/(4*G48),"")</f>
        <v/>
      </c>
      <c r="BB50" s="239" t="str">
        <f>IF(AI18="CO 5",(B44*H44+B45*H45+B46*H46+B47*H47)*100/(4*H48),"")</f>
        <v/>
      </c>
      <c r="BC50" s="239" t="str">
        <f>IF(AI19="CO 5",(B44*I44+B45*I45+B46*I46+B47*I47)*100/(4*I48),"")</f>
        <v/>
      </c>
      <c r="BD50" s="239" t="str">
        <f>IF(AI20="CO 5",(B44*J44+B45*J45+B46*J46+B47*J47)*100/(4*J48),"")</f>
        <v/>
      </c>
      <c r="BE50" s="239" t="str">
        <f>IF(AI21="CO 5",(B44*K44+B45*K45+B46*K46+B47*K47)*100/(4*K48),"")</f>
        <v/>
      </c>
      <c r="BF50" s="239" t="str">
        <f>IF(AI22="CO 5",(B44*L44+B45*L45+B46*L46+B47*L47)*100/(4*L48),"")</f>
        <v/>
      </c>
      <c r="BG50" s="239" t="str">
        <f>IF(AI23="CO 5",(B44*M44+B45*M45+B46*M46+B47*M47)*100/(4*M48),"")</f>
        <v/>
      </c>
      <c r="BH50" s="239" t="str">
        <f>IF(AI24="CO 5",(B44*N44+B45*N45+B46*N46+B47*N47)*100/(4*N48),"")</f>
        <v/>
      </c>
      <c r="BI50" s="239" t="str">
        <f>IF(AI25="CO 5",($B$44*O44+$B$45*O45+$B$46*O46+$B$47*O47)*100/(4*O48),"")</f>
        <v/>
      </c>
      <c r="BJ50" s="239" t="str">
        <f>IF(AI26="CO 5",($B$44*P44+$B$45*P45+$B$46*P46+$B$47*P47)*100/(4*P48),"")</f>
        <v/>
      </c>
      <c r="BK50" s="239" t="str">
        <f>IF(AI27="CO 5",($B$44*Q44+$B$45*Q45+$B$46*Q46+$B$47*Q47)*100/(4*Q48),"")</f>
        <v/>
      </c>
      <c r="BL50" s="239" t="str">
        <f>IF(AI28="CO 5",($B$44*R44+$B$45*R45+$B$46*R46+$B$47*R47)*100/(4*R48),"")</f>
        <v/>
      </c>
      <c r="BM50" s="239" t="str">
        <f>IF(AI29="CO 5",($B$44*S44+$B$45*S45+$B$46*S46+$B$47*S47)*100/(4*S48),"")</f>
        <v/>
      </c>
      <c r="BN50" s="239" t="str">
        <f>IF(AI30="CO 5",($B$44*T44+$B$45*T45+$B$46*T46+$B$47*T47)*100/(4*T48),"")</f>
        <v/>
      </c>
      <c r="BO50" s="239" t="str">
        <f>IF(AI31="CO 5",($B$44*U44+$B$45*U45+$B$46*U46+$B$47*U47)*100/(4*U48),"")</f>
        <v/>
      </c>
      <c r="BP50" s="239" t="str">
        <f>IF(AI32="CO 5",($B$44*V44+$B$45*V45+$B$46*V46+$B$47*V47)*100/(4*V48),"")</f>
        <v/>
      </c>
      <c r="BQ50" s="239" t="str">
        <f>IF(AI33="CO 5",($B$44*W44+$B$45*W45+$B$46*W46+$B$47*W47)*100/(4*W48),"")</f>
        <v/>
      </c>
    </row>
    <row r="51">
      <c r="A51" s="98"/>
      <c r="B51" s="98"/>
      <c r="C51" s="192" t="s">
        <v>205</v>
      </c>
      <c r="D51" s="193" t="str">
        <f t="shared" ref="D51:D56" si="18">AW7</f>
        <v/>
      </c>
      <c r="E51" s="276"/>
      <c r="F51" s="276"/>
      <c r="G51" s="276"/>
      <c r="H51" s="276"/>
      <c r="I51" s="277"/>
      <c r="J51" s="277"/>
      <c r="K51" s="277"/>
      <c r="L51" s="277"/>
      <c r="M51" s="277"/>
      <c r="N51" s="277"/>
      <c r="O51" s="277"/>
      <c r="P51" s="277"/>
      <c r="Q51" s="277"/>
      <c r="R51" s="277"/>
      <c r="S51" s="277"/>
      <c r="T51" s="277"/>
      <c r="U51" s="277"/>
      <c r="V51" s="277"/>
      <c r="W51" s="277"/>
      <c r="X51" s="291"/>
      <c r="Z51" s="168"/>
      <c r="AA51" s="168"/>
      <c r="AB51" s="168"/>
      <c r="AC51" s="168"/>
      <c r="AD51" s="168"/>
      <c r="AE51" s="171"/>
      <c r="AX51" s="244" t="str">
        <f>IF(AK9="CO 5",(B44*D44+B45*D45+B46*D46+B47*D47)*100/(4*D48),"")</f>
        <v/>
      </c>
      <c r="AY51" s="244" t="str">
        <f>IF(AK15="CO 5",(B44*E44+B45*E45+B46*E46+B47*E47)*100/(4*E48),"")</f>
        <v/>
      </c>
      <c r="AZ51" s="244" t="str">
        <f>IF(AK16="CO 5",(B44*F44+B45*F45+B46*F46+B47*F47)*100/(4*F48),"")</f>
        <v/>
      </c>
      <c r="BA51" s="244" t="str">
        <f>IF(AK17="CO 5",(B44*G44+B45*G45+B46*G46+B47*G47)*100/(4*G48),"")</f>
        <v/>
      </c>
      <c r="BB51" s="244" t="str">
        <f>IF(AK18="CO 5",(B44*H44+B45*H45+B46*H46+B47*H47)*100/(4*H48),"")</f>
        <v/>
      </c>
      <c r="BC51" s="244" t="str">
        <f>IF(AK19="CO 5",(B44*I44+B45*I45+B46*I46+B47*I47)*100/(4*I48),"")</f>
        <v/>
      </c>
      <c r="BD51" s="244" t="str">
        <f>IF(AK20="CO 5",(B44*J44+B45*J45+B46*J46+B47*J47)*100/(4*J48),"")</f>
        <v/>
      </c>
      <c r="BE51" s="244" t="str">
        <f>IF(AK21="CO 5",(B44*K44+B45*K45+B46*K46+B47*K47)*100/(4*K48),"")</f>
        <v/>
      </c>
      <c r="BF51" s="244" t="str">
        <f>IF(AK22="CO 5",(B44*L44+B45*L45+B46*L46+B47*L47)*100/(4*L48),"")</f>
        <v/>
      </c>
      <c r="BG51" s="244" t="str">
        <f>IF(AK23="CO 5",(B44*M44+B45*M145+B46*M46+B47*M47)*100/(4*M48),"")</f>
        <v/>
      </c>
      <c r="BH51" s="244" t="str">
        <f>IF(AK24="CO 5",(B44*N44+B45*N45+B46*N46+B47*N47)*100/(4*N48),"")</f>
        <v/>
      </c>
      <c r="BI51" s="244" t="str">
        <f>IF(AK25="CO 5",($B$44*O44+$B$45*O45+$B$46*O46+$B$47*O47)*100/(4*O48),"")</f>
        <v/>
      </c>
      <c r="BJ51" s="244" t="str">
        <f>IF(AK26="CO 5",($B$44*P44+$B$45*P45+$B$46*P46+$B$47*P47)*100/(4*P48),"")</f>
        <v/>
      </c>
      <c r="BK51" s="244" t="str">
        <f>IF(AK27="CO 5",($B$44*Q44+$B$45*Q45+$B$46*Q46+$B$47*Q47)*100/(4*Q48),"")</f>
        <v/>
      </c>
      <c r="BL51" s="244" t="str">
        <f>IF(AK28="CO 5",($B$44*R44+$B$45*R45+$B$46*R46+$B$47*R47)*100/(4*R48),"")</f>
        <v/>
      </c>
      <c r="BM51" s="244" t="str">
        <f>IF(AK29="CO 5",($B$44*S44+$B$45*S45+$B$46*S46+$B$47*S47)*100/(4*S48),"")</f>
        <v/>
      </c>
      <c r="BN51" s="244" t="str">
        <f>IF(AK30="CO 5",($B$44*T44+$B$45*T45+$B$46*T46+$B$47*T47)*100/(4*T48),"")</f>
        <v/>
      </c>
      <c r="BO51" s="244" t="str">
        <f>IF(AK31="CO 5",($B$44*U44+$B$45*U45+$B$46*U46+$B$47*U47)*100/(4*U48),"")</f>
        <v/>
      </c>
      <c r="BP51" s="244" t="str">
        <f>IF(AK32="CO 5",($B$44*V44+$B$45*V45+$B$46*V46+$B$47*V47)*100/(4*V48),"")</f>
        <v/>
      </c>
      <c r="BQ51" s="244" t="str">
        <f>IF(AK33="CO 5",($B$44*W44+$B$45*W45+$B$46*W46+$B$47*W47)*100/(4*W48),"")</f>
        <v/>
      </c>
    </row>
    <row r="52">
      <c r="A52" s="98"/>
      <c r="B52" s="98"/>
      <c r="C52" s="192" t="s">
        <v>206</v>
      </c>
      <c r="D52" s="193" t="str">
        <f t="shared" si="18"/>
        <v/>
      </c>
      <c r="E52" s="276"/>
      <c r="F52" s="276"/>
      <c r="G52" s="276"/>
      <c r="H52" s="276"/>
      <c r="I52" s="277"/>
      <c r="J52" s="277"/>
      <c r="K52" s="277"/>
      <c r="L52" s="277"/>
      <c r="M52" s="277"/>
      <c r="N52" s="277"/>
      <c r="O52" s="277"/>
      <c r="P52" s="277"/>
      <c r="Q52" s="277"/>
      <c r="R52" s="277"/>
      <c r="S52" s="277"/>
      <c r="T52" s="277"/>
      <c r="U52" s="277"/>
      <c r="V52" s="277"/>
      <c r="W52" s="277"/>
      <c r="X52" s="291"/>
      <c r="Z52" s="168"/>
      <c r="AA52" s="168"/>
      <c r="AB52" s="168"/>
      <c r="AC52" s="168"/>
      <c r="AD52" s="168"/>
      <c r="AE52" s="171"/>
      <c r="AX52" s="239" t="str">
        <f>IF(AM9="CO 5",(B44*D44+B45*D45+B46*D46+B47*D47)*100/(4*D48),"")</f>
        <v/>
      </c>
      <c r="AY52" s="239" t="str">
        <f>IF(AM15="CO 5",(B44*E44+B45*E45+B46*E46+B47*E47)*100/(4*E48),"")</f>
        <v/>
      </c>
      <c r="AZ52" s="239" t="str">
        <f>IF(AM16="CO 5",(B44*F44+B45*F45+B46*F46+B47*F47)*100/(4*F48),"")</f>
        <v/>
      </c>
      <c r="BA52" s="239" t="str">
        <f>IF(AM17="CO 5",(B44*G44+B45*G45+B46*G46+B47*G47)*100/(4*G48),"")</f>
        <v/>
      </c>
      <c r="BB52" s="239" t="str">
        <f>IF(AM18="CO 5",(B44*H44+B45*H45+B46*H46+B47*H47)*100/(4*H48),"")</f>
        <v/>
      </c>
      <c r="BC52" s="239" t="str">
        <f>IF(AM19="CO 5",(B44*I44+B45*I45+B46*I46+B47*I47)*100/(4*I48),"")</f>
        <v/>
      </c>
      <c r="BD52" s="239" t="str">
        <f>IF(AM20="CO 5",(B44*J44+B45*J45+B46*J46+B47*J47)*100/(4*J48),"")</f>
        <v/>
      </c>
      <c r="BE52" s="239" t="str">
        <f>IF(AM21="CO 5",(B44*K44+B45*K45+B46*K46+B47*K47)*100/(4*K48),"")</f>
        <v/>
      </c>
      <c r="BF52" s="239" t="str">
        <f>IF(AM22="CO 5",(B44*L44+B45*L45+B46*L46+B47*L47)*100/(4*L48),"")</f>
        <v/>
      </c>
      <c r="BG52" s="239" t="str">
        <f>IF(AM23="CO 5",(B44*M44+B45*M45+B46*M46+B47*M47)*100/(4*M48),"")</f>
        <v/>
      </c>
      <c r="BH52" s="239" t="str">
        <f>IF(AM24="CO 5",(B44*N44+B45*N45+B46*N46+B47*N47)*100/(4*N48),"")</f>
        <v/>
      </c>
      <c r="BI52" s="239" t="str">
        <f>IF(AM25="CO 5",($B$44*O44+$B$45*O45+$B$46*O46+$B$47*O47)*100/(4*O48),"")</f>
        <v/>
      </c>
      <c r="BJ52" s="239" t="str">
        <f>IF(AM26="CO 5",($B$44*P44+$B$45*P45+$B$46*P46+$B$47*P47)*100/(4*P48),"")</f>
        <v/>
      </c>
      <c r="BK52" s="239" t="str">
        <f>IF(AM27="CO 5",($B$44*Q44+$B$45*Q45+$B$46*Q46+$B$47*Q47)*100/(4*Q48),"")</f>
        <v/>
      </c>
      <c r="BL52" s="239" t="str">
        <f>IF(AM28="CO 5",($B$44*R44+$B$45*R45+$B$46*R46+$B$47*R47)*100/(4*R48),"")</f>
        <v/>
      </c>
      <c r="BM52" s="239" t="str">
        <f>IF(AM29="CO 5",($B$44*S44+$B$45*S45+$B$46*S46+$B$47*S47)*100/(4*S48),"")</f>
        <v/>
      </c>
      <c r="BN52" s="239" t="str">
        <f>IF(AM30="CO 5",($B$44*T44+$B$45*T45+$B$46*T46+$B$47*T47)*100/(4*T48),"")</f>
        <v/>
      </c>
      <c r="BO52" s="239" t="str">
        <f>IF(AM31="CO 5",($B$44*U44+$B$45*U45+$B$46*U46+$B$47*U47)*100/(4*U48),"")</f>
        <v/>
      </c>
      <c r="BP52" s="239" t="str">
        <f>IF(AM32="CO 5",($B$44*V44+$B$45*V45+$B$46*V46+$B$47*V47)*100/(4*V48),"")</f>
        <v/>
      </c>
      <c r="BQ52" s="239" t="str">
        <f>IF(AM33="CO 5",($B$44*W44+$B$45*W45+$B$46*W46+$B$47*W47)*100/(4*W48),"")</f>
        <v/>
      </c>
    </row>
    <row r="53">
      <c r="A53" s="98"/>
      <c r="B53" s="98"/>
      <c r="C53" s="192" t="s">
        <v>207</v>
      </c>
      <c r="D53" s="193" t="str">
        <f t="shared" si="18"/>
        <v/>
      </c>
      <c r="E53" s="276"/>
      <c r="F53" s="276"/>
      <c r="G53" s="276"/>
      <c r="H53" s="276"/>
      <c r="I53" s="277"/>
      <c r="J53" s="277"/>
      <c r="K53" s="277"/>
      <c r="L53" s="277"/>
      <c r="M53" s="277"/>
      <c r="N53" s="277"/>
      <c r="O53" s="277"/>
      <c r="P53" s="277"/>
      <c r="Q53" s="277"/>
      <c r="R53" s="277"/>
      <c r="S53" s="277"/>
      <c r="T53" s="277"/>
      <c r="U53" s="277"/>
      <c r="V53" s="277"/>
      <c r="W53" s="277"/>
      <c r="X53" s="292"/>
      <c r="Z53" s="168"/>
      <c r="AA53" s="168"/>
      <c r="AB53" s="168"/>
      <c r="AC53" s="168"/>
      <c r="AD53" s="168"/>
      <c r="AE53" s="171"/>
      <c r="AX53" s="245" t="str">
        <f t="shared" ref="AX53:BQ53" si="19">IF(COUNTBLANK(AX47:AX52)=6,"",AVERAGE(AX47:AX52))</f>
        <v/>
      </c>
      <c r="AY53" s="245" t="str">
        <f t="shared" si="19"/>
        <v/>
      </c>
      <c r="AZ53" s="245" t="str">
        <f t="shared" si="19"/>
        <v/>
      </c>
      <c r="BA53" s="245" t="str">
        <f t="shared" si="19"/>
        <v/>
      </c>
      <c r="BB53" s="245" t="str">
        <f t="shared" si="19"/>
        <v/>
      </c>
      <c r="BC53" s="245" t="str">
        <f t="shared" si="19"/>
        <v/>
      </c>
      <c r="BD53" s="245" t="str">
        <f t="shared" si="19"/>
        <v/>
      </c>
      <c r="BE53" s="245" t="str">
        <f t="shared" si="19"/>
        <v/>
      </c>
      <c r="BF53" s="245" t="str">
        <f t="shared" si="19"/>
        <v/>
      </c>
      <c r="BG53" s="245" t="str">
        <f t="shared" si="19"/>
        <v/>
      </c>
      <c r="BH53" s="245" t="str">
        <f t="shared" si="19"/>
        <v/>
      </c>
      <c r="BI53" s="245" t="str">
        <f t="shared" si="19"/>
        <v/>
      </c>
      <c r="BJ53" s="245" t="str">
        <f t="shared" si="19"/>
        <v/>
      </c>
      <c r="BK53" s="245" t="str">
        <f t="shared" si="19"/>
        <v/>
      </c>
      <c r="BL53" s="245" t="str">
        <f t="shared" si="19"/>
        <v/>
      </c>
      <c r="BM53" s="245" t="str">
        <f t="shared" si="19"/>
        <v/>
      </c>
      <c r="BN53" s="245" t="str">
        <f t="shared" si="19"/>
        <v/>
      </c>
      <c r="BO53" s="245" t="str">
        <f t="shared" si="19"/>
        <v/>
      </c>
      <c r="BP53" s="245" t="str">
        <f t="shared" si="19"/>
        <v/>
      </c>
      <c r="BQ53" s="245" t="str">
        <f t="shared" si="19"/>
        <v/>
      </c>
    </row>
    <row r="54">
      <c r="A54" s="98"/>
      <c r="B54" s="98"/>
      <c r="C54" s="192" t="s">
        <v>208</v>
      </c>
      <c r="D54" s="193" t="str">
        <f t="shared" si="18"/>
        <v/>
      </c>
      <c r="E54" s="276"/>
      <c r="F54" s="293"/>
      <c r="G54" s="276"/>
      <c r="H54" s="276"/>
      <c r="I54" s="277"/>
      <c r="J54" s="277"/>
      <c r="K54" s="277"/>
      <c r="L54" s="277"/>
      <c r="M54" s="277"/>
      <c r="N54" s="277"/>
      <c r="O54" s="277"/>
      <c r="P54" s="277"/>
      <c r="Q54" s="277"/>
      <c r="R54" s="277"/>
      <c r="S54" s="277"/>
      <c r="T54" s="277"/>
      <c r="U54" s="277"/>
      <c r="V54" s="277"/>
      <c r="W54" s="277"/>
      <c r="X54" s="278"/>
      <c r="Z54" s="168"/>
      <c r="AA54" s="168"/>
      <c r="AB54" s="168"/>
      <c r="AC54" s="168"/>
      <c r="AD54" s="168"/>
      <c r="AE54" s="171"/>
      <c r="AX54" s="183"/>
      <c r="AY54" s="183"/>
      <c r="AZ54" s="183"/>
      <c r="BA54" s="183"/>
      <c r="BB54" s="183"/>
      <c r="BC54" s="183"/>
      <c r="BD54" s="183"/>
      <c r="BE54" s="183"/>
      <c r="BF54" s="183"/>
      <c r="BG54" s="183"/>
      <c r="BH54" s="183"/>
      <c r="BI54" s="183"/>
      <c r="BJ54" s="183"/>
      <c r="BK54" s="183"/>
      <c r="BL54" s="183"/>
      <c r="BM54" s="183"/>
      <c r="BN54" s="183"/>
      <c r="BO54" s="183"/>
      <c r="BP54" s="183"/>
      <c r="BQ54" s="183"/>
    </row>
    <row r="55">
      <c r="A55" s="98"/>
      <c r="B55" s="98"/>
      <c r="C55" s="192" t="s">
        <v>209</v>
      </c>
      <c r="D55" s="193" t="str">
        <f t="shared" si="18"/>
        <v/>
      </c>
      <c r="E55" s="276"/>
      <c r="F55" s="276"/>
      <c r="G55" s="276"/>
      <c r="H55" s="276"/>
      <c r="I55" s="277"/>
      <c r="J55" s="277"/>
      <c r="K55" s="277"/>
      <c r="L55" s="277"/>
      <c r="M55" s="277"/>
      <c r="N55" s="277"/>
      <c r="O55" s="277"/>
      <c r="P55" s="277"/>
      <c r="Q55" s="277"/>
      <c r="R55" s="277"/>
      <c r="S55" s="277"/>
      <c r="T55" s="277"/>
      <c r="U55" s="277"/>
      <c r="V55" s="277"/>
      <c r="W55" s="277"/>
      <c r="X55" s="278"/>
      <c r="Z55" s="168"/>
      <c r="AA55" s="168"/>
      <c r="AB55" s="168"/>
      <c r="AC55" s="168"/>
      <c r="AD55" s="168"/>
      <c r="AE55" s="171"/>
      <c r="AX55" s="237" t="s">
        <v>148</v>
      </c>
      <c r="AY55" s="3"/>
      <c r="AZ55" s="3"/>
      <c r="BA55" s="3"/>
      <c r="BB55" s="3"/>
      <c r="BC55" s="3"/>
      <c r="BD55" s="3"/>
      <c r="BE55" s="3"/>
      <c r="BF55" s="3"/>
      <c r="BG55" s="3"/>
      <c r="BH55" s="3"/>
      <c r="BI55" s="3"/>
      <c r="BJ55" s="3"/>
      <c r="BK55" s="3"/>
      <c r="BL55" s="3"/>
      <c r="BM55" s="3"/>
      <c r="BN55" s="3"/>
      <c r="BO55" s="3"/>
      <c r="BP55" s="3"/>
      <c r="BQ55" s="4"/>
    </row>
    <row r="56">
      <c r="A56" s="98"/>
      <c r="B56" s="98"/>
      <c r="C56" s="192" t="s">
        <v>210</v>
      </c>
      <c r="D56" s="193" t="str">
        <f t="shared" si="18"/>
        <v/>
      </c>
      <c r="E56" s="276"/>
      <c r="F56" s="276"/>
      <c r="G56" s="276"/>
      <c r="H56" s="276"/>
      <c r="I56" s="277"/>
      <c r="J56" s="277"/>
      <c r="K56" s="277"/>
      <c r="L56" s="277"/>
      <c r="M56" s="277"/>
      <c r="N56" s="277"/>
      <c r="O56" s="277"/>
      <c r="P56" s="277"/>
      <c r="Q56" s="277"/>
      <c r="R56" s="277"/>
      <c r="S56" s="277"/>
      <c r="T56" s="277"/>
      <c r="U56" s="277"/>
      <c r="V56" s="277"/>
      <c r="W56" s="277"/>
      <c r="X56" s="278"/>
      <c r="Z56" s="168"/>
      <c r="AA56" s="168"/>
      <c r="AB56" s="168"/>
      <c r="AC56" s="168"/>
      <c r="AD56" s="168"/>
      <c r="AE56" s="171"/>
      <c r="AX56" s="238" t="s">
        <v>192</v>
      </c>
      <c r="AY56" s="238" t="s">
        <v>193</v>
      </c>
      <c r="AZ56" s="238" t="s">
        <v>194</v>
      </c>
      <c r="BA56" s="238" t="s">
        <v>195</v>
      </c>
      <c r="BB56" s="238" t="s">
        <v>196</v>
      </c>
      <c r="BC56" s="238" t="s">
        <v>236</v>
      </c>
      <c r="BD56" s="238" t="s">
        <v>237</v>
      </c>
      <c r="BE56" s="238" t="s">
        <v>238</v>
      </c>
      <c r="BF56" s="238" t="s">
        <v>239</v>
      </c>
      <c r="BG56" s="238" t="s">
        <v>240</v>
      </c>
      <c r="BH56" s="238" t="s">
        <v>241</v>
      </c>
      <c r="BI56" s="238" t="s">
        <v>242</v>
      </c>
      <c r="BJ56" s="238" t="s">
        <v>243</v>
      </c>
      <c r="BK56" s="238" t="s">
        <v>244</v>
      </c>
      <c r="BL56" s="238" t="s">
        <v>245</v>
      </c>
      <c r="BM56" s="238" t="s">
        <v>246</v>
      </c>
      <c r="BN56" s="238" t="s">
        <v>247</v>
      </c>
      <c r="BO56" s="238" t="s">
        <v>248</v>
      </c>
      <c r="BP56" s="238" t="s">
        <v>249</v>
      </c>
      <c r="BQ56" s="238" t="s">
        <v>250</v>
      </c>
    </row>
    <row r="57">
      <c r="A57" s="98"/>
      <c r="X57" s="278"/>
      <c r="Z57" s="168"/>
      <c r="AA57" s="168"/>
      <c r="AB57" s="168"/>
      <c r="AC57" s="168"/>
      <c r="AD57" s="168"/>
      <c r="AE57" s="171"/>
      <c r="AX57" s="239" t="str">
        <f>IF(AC9="CO 6",(B44*D44+B45*D45+B46*D46+B47*D47)*100/(4*D48),"")</f>
        <v/>
      </c>
      <c r="AY57" s="240" t="str">
        <f>IF(AC15="CO 6",(B44*E44+B45*E45+B46*E46+B47*E47)*100/(4*E48),"")</f>
        <v/>
      </c>
      <c r="AZ57" s="240" t="str">
        <f>IF(AC16="CO 6",(B44*F44+B45*F45+B46*F46+B47*F47)*100/(4*F48),"")</f>
        <v/>
      </c>
      <c r="BA57" s="240" t="str">
        <f>IF(AC17="CO 6",(B44*G44+B45*G45+B46*G46+B47*G47)*100/(4*G48),"")</f>
        <v/>
      </c>
      <c r="BB57" s="240" t="str">
        <f>IF(AC18="CO 6",(B44*H44+B45*H45+B46*H46+B47*H47)*100/(4*H48),"")</f>
        <v/>
      </c>
      <c r="BC57" s="240" t="str">
        <f>IF(AC19="CO 6",(B44*I44+B45*I45+B46*I46+B47*I47)*100/(4*I48),"")</f>
        <v/>
      </c>
      <c r="BD57" s="240" t="str">
        <f>IF(AC20="CO 6",(B44*J44+B45*J45+B46*J46+B47*J47)*100/(4*J48),"")</f>
        <v/>
      </c>
      <c r="BE57" s="240" t="str">
        <f>IF(AC21="CO 6",(B44*K44+B45*K45+B46*K46+B47*K47)*100/(4*K48),"")</f>
        <v/>
      </c>
      <c r="BF57" s="240" t="str">
        <f>IF(AC22="CO 6",(B44*L44+B45*L45+B46*L46+B47*L47)*100/(4*L48),"")</f>
        <v/>
      </c>
      <c r="BG57" s="240" t="str">
        <f>IF(AC23="CO 6",(B44*M44+B45*M45+B46*M46+B47*M47)*100/(4*M48),"")</f>
        <v/>
      </c>
      <c r="BH57" s="240" t="str">
        <f>IF(AC24="CO 6",(B44*N44+B45*N45+B46*N46+B47*N47)*100/(4*N48),"")</f>
        <v/>
      </c>
      <c r="BI57" s="240" t="str">
        <f>IF(AC25="CO 6",($B$44*O44+$B$45*O45+$B$46*O46+$B$47*O47)*100/(4*O48),"")</f>
        <v/>
      </c>
      <c r="BJ57" s="240" t="str">
        <f>IF(AC26="CO 6",($B$44*P44+$B$45*P45+$B$46*P46+$B$47*P47)*100/(4*P48),"")</f>
        <v/>
      </c>
      <c r="BK57" s="240" t="str">
        <f>IF(AC27="CO 6",($B$44*Q44+$B$45*Q45+$B$46*Q46+$B$47*Q47)*100/(4*Q48),"")</f>
        <v/>
      </c>
      <c r="BL57" s="240" t="str">
        <f>IF(AC28="CO 6",($B$44*R44+$B$45*R45+$B$46*R46+$B$47*R47)*100/(4*R48),"")</f>
        <v/>
      </c>
      <c r="BM57" s="240" t="str">
        <f>IF(AC29="CO 6",($B$44*S44+$B$45*S45+$B$46*S46+$B$47*S47)*100/(4*S48),"")</f>
        <v/>
      </c>
      <c r="BN57" s="240" t="str">
        <f>IF(AC30="CO 6",($B$44*T44+$B$45*T45+$B$46*T46+$B$47*T47)*100/(4*T48),"")</f>
        <v/>
      </c>
      <c r="BO57" s="240" t="str">
        <f>IF(AC31="CO 6",($B$44*U44+$B$45*U45+$B$46*U46+$B$47*U47)*100/(4*U48),"")</f>
        <v/>
      </c>
      <c r="BP57" s="240" t="str">
        <f>IF(AC32="CO 6",($B$44*V44+$B$45*V45+$B$46*V46+$B$47*V47)*100/(4*V48),"")</f>
        <v/>
      </c>
      <c r="BQ57" s="268" t="str">
        <f>IF(AC33="CO 6",($B$44*W44+$B$45*W45+$B$46*W46+$B$47*W47)*100/(4*W48),"")</f>
        <v/>
      </c>
    </row>
    <row r="58" hidden="1">
      <c r="A58" s="98"/>
      <c r="X58" s="278"/>
      <c r="Z58" s="168"/>
      <c r="AA58" s="168"/>
      <c r="AB58" s="168"/>
      <c r="AC58" s="168"/>
      <c r="AD58" s="168"/>
      <c r="AE58" s="171"/>
      <c r="AX58" s="240" t="str">
        <f>IF(AE9="CO 6",(B44*D44+B45*D45+B46*D46+B47*D47)*100/(4*D48),"")</f>
        <v/>
      </c>
      <c r="AY58" s="240" t="str">
        <f>IF(AE15="CO 6",(B44*E44+B45*E45+B46*E46+B47*E47)*100/(4*E48),"")</f>
        <v/>
      </c>
      <c r="AZ58" s="240" t="str">
        <f>IF(AE16="CO 6",(B44*F44+B45*F45+B46*F46+B47*F47)*100/(4*F48),"")</f>
        <v/>
      </c>
      <c r="BA58" s="240" t="str">
        <f>IF(AE17="CO 6",(B44*G44+B45*G45+B46*G46+B47*G47)*100/(4*G48),"")</f>
        <v/>
      </c>
      <c r="BB58" s="240" t="str">
        <f>IF(AE18="CO 6",(B44*H44+B45*H45+B46*H46+B47*H47)*100/(4*H48),"")</f>
        <v/>
      </c>
      <c r="BC58" s="240" t="str">
        <f>IF(AE19="CO 6",(B44*I44+B45*I45+B46*I46+B47*I47)*100/(4*I48),"")</f>
        <v/>
      </c>
      <c r="BD58" s="240" t="str">
        <f>IF(AE20="CO 6",(B44*J44+B45*J45+B46*J46+B47*J47)*100/(4*J48),"")</f>
        <v/>
      </c>
      <c r="BE58" s="240" t="str">
        <f>IF(AE21="CO 6",(B44*K44+B45*K45+B46*K46+B47*K47)*100/(4*K48),"")</f>
        <v/>
      </c>
      <c r="BF58" s="240" t="str">
        <f>IF(AE22="CO 6",(B44*L44+B45*L45+B46*L46+B47*L47)*100/(4*L48),"")</f>
        <v/>
      </c>
      <c r="BG58" s="240" t="str">
        <f>IF(AE23="CO 6",(B44*M44+B45*M45+B46*M46+B47*M47)*100/(4*M48),"")</f>
        <v/>
      </c>
      <c r="BH58" s="240" t="str">
        <f>IF(AE24="CO 6",(B44*N44+B45*N45+B46*N46+B47*N47)*100/(4*N48),"")</f>
        <v/>
      </c>
      <c r="BI58" s="240" t="str">
        <f>IF(AE25="CO 6",($B$44*O44+$B$45*O45+$B$46*O46+$B$47*O47)*100/(4*O48),"")</f>
        <v/>
      </c>
      <c r="BJ58" s="240" t="str">
        <f>IF(AE26="CO 6",($B$44*P44+$B$45*P45+$B$46*P46+$B$47*P47)*100/(4*P48),"")</f>
        <v/>
      </c>
      <c r="BK58" s="149" t="str">
        <f>IF(AE27="CO 6",($B$44*Q44+$B$45*Q45+$B$46*Q46+$B$47*Q47)*100/(4*Q48),"")</f>
        <v/>
      </c>
      <c r="BL58" s="149" t="str">
        <f>IF(AE28="CO 6",($B$44*R44+$B$45*R45+$B$46*R46+$B$47*R47)*100/(4*R48),"")</f>
        <v/>
      </c>
      <c r="BM58" s="149" t="str">
        <f>IF(AE29="CO 6",($B$44*S44+$B$45*S45+$B$46*S46+$B$47*S47)*100/(4*S48),"")</f>
        <v/>
      </c>
      <c r="BN58" s="149" t="str">
        <f>IF(AE30="CO 6",($B$44*T44+$B$45*T45+$B$46*T46+$B$47*T47)*100/(4*T48),"")</f>
        <v/>
      </c>
      <c r="BO58" s="149" t="str">
        <f>IF(AE31="CO 6",($B$44*U44+$B$45*U45+$B$46*U46+$B$47*U47)*100/(4*U48),"")</f>
        <v/>
      </c>
      <c r="BP58" s="149" t="str">
        <f>IF(AE32="CO 6",($B$44*V44+$B$45*V45+$B$46*V46+$B$47*V47)*100/(4*V48),"")</f>
        <v/>
      </c>
      <c r="BQ58" s="149" t="str">
        <f>IF(AE33="CO 6",($B$44*W44+$B$45*W45+$B$46*W46+$B$47*W47)*100/(4*W48),"")</f>
        <v/>
      </c>
    </row>
    <row r="59" hidden="1">
      <c r="A59" s="98"/>
      <c r="X59" s="278"/>
      <c r="Z59" s="168"/>
      <c r="AA59" s="168"/>
      <c r="AB59" s="168"/>
      <c r="AC59" s="168"/>
      <c r="AD59" s="168"/>
      <c r="AE59" s="171"/>
      <c r="AX59" s="242" t="str">
        <f>IF(AG9="CO 6",(B44*D44+B45*D45+B46*D46+B47*D47)*100/(4*D48),"")</f>
        <v/>
      </c>
      <c r="AY59" s="242" t="str">
        <f>IF(AG15="CO 6",(B44*E44+B45*E45+B46*E46+B47*E47)*100/(4*E48),"")</f>
        <v/>
      </c>
      <c r="AZ59" s="242" t="str">
        <f>IF(AG16="CO 6",(B44*F44+B45*F45+B46*F46+B47*F47)*100/(4*F48),"")</f>
        <v/>
      </c>
      <c r="BA59" s="242" t="str">
        <f>IF(AG17="CO 6",(B44*G44+B45*G45+B46*G46+B47*G47)*100/(4*G48),"")</f>
        <v/>
      </c>
      <c r="BB59" s="242" t="str">
        <f>IF(AG18="CO 6",(B44*H44+B45*H45+B46*H46+B47*H47)*100/(4*H48),"")</f>
        <v/>
      </c>
      <c r="BC59" s="242" t="str">
        <f>IF(AG19="CO 6",(B44*I44+B45*I45+B46*I46+B47*I47)*100/(4*I48),"")</f>
        <v/>
      </c>
      <c r="BD59" s="242" t="str">
        <f>IF(AG20="CO 6",(B44*J44+B45*J45+B46*J46+B47*J47)*100/(4*J48),"")</f>
        <v/>
      </c>
      <c r="BE59" s="242" t="str">
        <f>IF(AG21="CO 6",(B44*K44+B45*K45+B46*K46+B47*K47)*100/(4*K48),"")</f>
        <v/>
      </c>
      <c r="BF59" s="242" t="str">
        <f>IF(AG22="CO 6",(B44*L44+B45*L45+B46*L46+B47*L47)*100/(4*L48),"")</f>
        <v/>
      </c>
      <c r="BG59" s="242" t="str">
        <f>IF(AG23="CO 6",(B44*M44+B45*M45+B46*M46+B47*M47)*100/(4*M48),"")</f>
        <v/>
      </c>
      <c r="BH59" s="242" t="str">
        <f>IF(AG24="CO 6",(B44*N44+B45*N45+B46*N46+B47*N47)*100/(4*N48),"")</f>
        <v/>
      </c>
      <c r="BI59" s="242" t="str">
        <f>IF(AG25="CO 6",($B$44*O44+$B$45*O45+$B$46*O46+$B$47*O47)*100/(4*O48),"")</f>
        <v/>
      </c>
      <c r="BJ59" s="242" t="str">
        <f>IF(AG26="CO 6",($B$44*P44+$B$45*P45+$B$46*P46+$B$47*P47)*100/(4*P48),"")</f>
        <v/>
      </c>
      <c r="BK59" s="242" t="str">
        <f>IF(AG27="CO 6",($B$44*Q44+$B$45*Q45+$B$46*Q46+$B$47*Q47)*100/(4*Q48),"")</f>
        <v/>
      </c>
      <c r="BL59" s="242" t="str">
        <f>IF(AG28="CO 6",($B$44*R44+$B$45*R45+$B$46*R46+$B$47*R47)*100/(4*R48),"")</f>
        <v/>
      </c>
      <c r="BM59" s="242" t="str">
        <f>IF(AG29="CO 6",($B$44*S44+$B$45*S45+$B$46*S46+$B$47*S47)*100/(4*S48),"")</f>
        <v/>
      </c>
      <c r="BN59" s="242" t="str">
        <f>IF(AG30="CO 6",($B$44*T44+$B$45*T45+$B$46*T46+$B$47*T47)*100/(4*T48),"")</f>
        <v/>
      </c>
      <c r="BO59" s="242" t="str">
        <f>IF(AG31="CO 6",($B$44*U44+$B$45*U45+$B$46*U46+$B$47*U47)*100/(4*U48),"")</f>
        <v/>
      </c>
      <c r="BP59" s="242" t="str">
        <f>IF(AG32="CO 6",($B$44*V44+$B$45*V45+$B$46*V46+$B$47*V47)*100/(4*V48),"")</f>
        <v/>
      </c>
      <c r="BQ59" s="242" t="str">
        <f>IF(AG33="CO 6",($B$44*W44+$B$45*W45+$B$46*W46+$B$47*W47)*100/(4*W48),"")</f>
        <v/>
      </c>
    </row>
    <row r="60" hidden="1">
      <c r="A60" s="98"/>
      <c r="X60" s="278"/>
      <c r="Z60" s="168"/>
      <c r="AA60" s="168"/>
      <c r="AB60" s="168"/>
      <c r="AC60" s="168"/>
      <c r="AD60" s="168"/>
      <c r="AE60" s="171"/>
      <c r="AX60" s="239" t="str">
        <f>IF(AI9="CO 6",(B44*D44+B45*D45+B46*D46+B47*D47)*100/(4*D48),"")</f>
        <v/>
      </c>
      <c r="AY60" s="239" t="str">
        <f>IF(AI15="CO 6",(B44*E44+B45*E45+B46*E46+B47*E47)*100/(4*E48),"")</f>
        <v/>
      </c>
      <c r="AZ60" s="239" t="str">
        <f>IF(AI16="CO 6",(B44*F44+B45*F45+B46*F46+B47*F47)*100/(4*F48),"")</f>
        <v/>
      </c>
      <c r="BA60" s="239" t="str">
        <f>IF(AI17="CO 6",(B44*G44+B45*G45+B46*G46+B47*G47)*100/(4*G48),"")</f>
        <v/>
      </c>
      <c r="BB60" s="239" t="str">
        <f>IF(AI18="CO 6",(B44*H44+B45*H45+B46*H46+B47*H47)*100/(4*H48),"")</f>
        <v/>
      </c>
      <c r="BC60" s="239" t="str">
        <f>IF(AI19="CO 6",(B44*I44+B45*I45+B46*I46+B47*I47)*100/(4*I48),"")</f>
        <v/>
      </c>
      <c r="BD60" s="239" t="str">
        <f>IF(AI20="CO 6",(B44*J44+B45*J45+B46*J46+B47*J47)*100/(4*J48),"")</f>
        <v/>
      </c>
      <c r="BE60" s="239" t="str">
        <f>IF(AI21="CO 6",(B44*K44+B45*K45+B46*K46+B47*K47)*100/(4*K48),"")</f>
        <v/>
      </c>
      <c r="BF60" s="239" t="str">
        <f>IF(AI22="CO 6",(B44*L44+B45*L45+B46*L46+B47*L47)*100/(4*L48),"")</f>
        <v/>
      </c>
      <c r="BG60" s="239" t="str">
        <f>IF(AI23="CO 6",(B44*M44+B45*M45+B46*M46+B47*M47)*100/(4*M48),"")</f>
        <v/>
      </c>
      <c r="BH60" s="239" t="str">
        <f>IF(AI24="CO 6",(B44*N44+B45*N45+B46*N46+B47*N47)*100/(4*N48),"")</f>
        <v/>
      </c>
      <c r="BI60" s="239" t="str">
        <f>IF(AI25="CO 6",($B$44*O44+$B$45*O45+$B$46*O46+$B$47*O47)*100/(4*O48),"")</f>
        <v/>
      </c>
      <c r="BJ60" s="239" t="str">
        <f>IF(AI26="CO 6",($B$44*P44+$B$45*P45+$B$46*P46+$B$47*P47)*100/(4*P48),"")</f>
        <v/>
      </c>
      <c r="BK60" s="239" t="str">
        <f>IF(AI27="CO 6",($B$44*Q44+$B$45*Q45+$B$46*Q46+$B$47*Q47)*100/(4*Q48),"")</f>
        <v/>
      </c>
      <c r="BL60" s="239" t="str">
        <f>IF(AI28="CO 6",($B$44*R44+$B$45*R45+$B$46*R46+$B$47*R47)*100/(4*R48),"")</f>
        <v/>
      </c>
      <c r="BM60" s="239" t="str">
        <f>IF(AI29="CO 6",($B$44*S44+$B$45*S45+$B$46*S46+$B$47*S47)*100/(4*S48),"")</f>
        <v/>
      </c>
      <c r="BN60" s="239" t="str">
        <f>IF(AI30="CO 6",($B$44*T44+$B$45*T45+$B$46*T46+$B$47*T47)*100/(4*T48),"")</f>
        <v/>
      </c>
      <c r="BO60" s="239" t="str">
        <f>IF(AI31="CO 6",($B$44*U44+$B$45*U45+$B$46*U46+$B$47*U47)*100/(4*U48),"")</f>
        <v/>
      </c>
      <c r="BP60" s="239" t="str">
        <f>IF(AI32="CO 6",($B$44*V44+$B$45*V45+$B$46*V46+$B$47*V47)*100/(4*V48),"")</f>
        <v/>
      </c>
      <c r="BQ60" s="239" t="str">
        <f>IF(AI33="CO 6",($B$44*W44+$B$45*W45+$B$46*W46+$B$47*W47)*100/(4*W48),"")</f>
        <v/>
      </c>
    </row>
    <row r="61" hidden="1">
      <c r="A61" s="98"/>
      <c r="X61" s="278"/>
      <c r="Z61" s="168"/>
      <c r="AA61" s="168"/>
      <c r="AB61" s="168"/>
      <c r="AC61" s="168"/>
      <c r="AD61" s="168"/>
      <c r="AE61" s="171"/>
      <c r="AX61" s="244" t="str">
        <f>IF(AK9="CO 6",(B44*D44+B45*D45+B46*D46+B47*D47)*100/(4*D48),"")</f>
        <v/>
      </c>
      <c r="AY61" s="244" t="str">
        <f>IF(AK15="CO 6",(B44*E44+B45*E45+B46*E46+B47*E47)*100/(4*E48),"")</f>
        <v/>
      </c>
      <c r="AZ61" s="244" t="str">
        <f>IF(AK16="CO 6",(B44*F44+B45*F45+B46*F46+B47*F47)*100/(4*F48),"")</f>
        <v/>
      </c>
      <c r="BA61" s="244" t="str">
        <f>IF(AK17="CO 6",(B44*G44+B45*G45+B46*G46+B47*G47)*100/(4*G48),"")</f>
        <v/>
      </c>
      <c r="BB61" s="244" t="str">
        <f>IF(AK18="CO 6",(B44*H44+B45*H45+B46*H46+B47*H47)*100/(4*H48),"")</f>
        <v/>
      </c>
      <c r="BC61" s="244" t="str">
        <f>IF(AK19="CO 6",(B44*I44+B45*I45+B46*I46+B47*I47)*100/(4*I48),"")</f>
        <v/>
      </c>
      <c r="BD61" s="244" t="str">
        <f>IF(AK20="CO 6",(B44*J44+B45*J45+B46*J46+B47*J47)*100/(4*J48),"")</f>
        <v/>
      </c>
      <c r="BE61" s="244" t="str">
        <f>IF(AK21="CO 6",(B44*K44+B45*K45+B46*K46+B47*K47)*100/(4*K48),"")</f>
        <v/>
      </c>
      <c r="BF61" s="244" t="str">
        <f>IF(AK22="CO 6",(B44*L44+B45*L45+B46*L46+B47*L47)*100/(4*L48),"")</f>
        <v/>
      </c>
      <c r="BG61" s="244" t="str">
        <f>IF(AK23="CO 6",(B44*M44+B45*M145+B46*M46+B47*M47)*100/(4*M48),"")</f>
        <v/>
      </c>
      <c r="BH61" s="244" t="str">
        <f>IF(AK24="CO 6",(B44*N44+B45*N45+B46*N46+B47*N47)*100/(4*N48),"")</f>
        <v/>
      </c>
      <c r="BI61" s="244" t="str">
        <f>IF(AK25="CO 6",($B$44*O44+$B$45*O45+$B$46*O46+$B$47*O47)*100/(4*O48),"")</f>
        <v/>
      </c>
      <c r="BJ61" s="244" t="str">
        <f>IF(AK26="CO 6",($B$44*P44+$B$45*P45+$B$46*P46+$B$47*P47)*100/(4*P48),"")</f>
        <v/>
      </c>
      <c r="BK61" s="244" t="str">
        <f>IF(AK27="CO 6",($B$44*Q44+$B$45*Q45+$B$46*Q46+$B$47*Q47)*100/(4*Q48),"")</f>
        <v/>
      </c>
      <c r="BL61" s="244" t="str">
        <f>IF(AK28="CO 6",($B$44*R44+$B$45*R45+$B$46*R46+$B$47*R47)*100/(4*R48),"")</f>
        <v/>
      </c>
      <c r="BM61" s="244" t="str">
        <f>IF(AK29="CO 6",($B$44*S44+$B$45*S45+$B$46*S46+$B$47*S47)*100/(4*S48),"")</f>
        <v/>
      </c>
      <c r="BN61" s="244" t="str">
        <f>IF(AK30="CO 6",($B$44*T44+$B$45*T45+$B$46*T46+$B$47*T47)*100/(4*T48),"")</f>
        <v/>
      </c>
      <c r="BO61" s="244" t="str">
        <f>IF(AK31="CO 6",($B$44*U44+$B$45*U45+$B$46*U46+$B$47*U47)*100/(4*U48),"")</f>
        <v/>
      </c>
      <c r="BP61" s="244" t="str">
        <f>IF(AK32="CO 6",($B$44*V44+$B$45*V45+$B$46*V46+$B$47*V47)*100/(4*V48),"")</f>
        <v/>
      </c>
      <c r="BQ61" s="244" t="str">
        <f>IF(AK33="CO 6",($B$44*W44+$B$45*W45+$B$46*W46+$B$47*W47)*100/(4*W48),"")</f>
        <v/>
      </c>
    </row>
    <row r="62" hidden="1">
      <c r="A62" s="98"/>
      <c r="X62" s="278"/>
      <c r="Z62" s="168"/>
      <c r="AA62" s="168"/>
      <c r="AB62" s="168"/>
      <c r="AC62" s="168"/>
      <c r="AD62" s="168"/>
      <c r="AE62" s="171"/>
      <c r="AX62" s="239" t="str">
        <f>IF(AM9="CO 6",(B44*D44+B45*D45+B46*D46+B47*D47)*100/(4*D48),"")</f>
        <v/>
      </c>
      <c r="AY62" s="239" t="str">
        <f>IF(AM15="CO 6",(B44*E44+B45*E45+B46*E46+B47*E47)*100/(4*E48),"")</f>
        <v/>
      </c>
      <c r="AZ62" s="239" t="str">
        <f>IF(AM16="CO 6",(B44*F44+B45*F45+B46*F46+B47*F47)*100/(4*F48),"")</f>
        <v/>
      </c>
      <c r="BA62" s="239" t="str">
        <f>IF(AM17="CO 6",(B44*G44+B45*G45+B46*G46+B47*G47)*100/(4*G48),"")</f>
        <v/>
      </c>
      <c r="BB62" s="239" t="str">
        <f>IF(AM18="CO 6",(B44*H44+B45*H45+B46*H46+B47*H47)*100/(4*H48),"")</f>
        <v/>
      </c>
      <c r="BC62" s="268" t="str">
        <f>IF(AM19="CO 6",(B44*I44+B45*I45+B46*I46+B47*I47)*100/(4*I48),"")</f>
        <v/>
      </c>
      <c r="BD62" s="239" t="str">
        <f>IF(AM20="CO 6",(B44*J44+B45*J45+B46*J46+B47*J47)*100/(4*J48),"")</f>
        <v/>
      </c>
      <c r="BE62" s="239" t="str">
        <f>IF(AM21="CO 6",(B44*K44+B45*K45+B46*K46+B47*K47)*100/(4*K48),"")</f>
        <v/>
      </c>
      <c r="BF62" s="239" t="str">
        <f>IF(AM22="CO 6",(B44*L44+B45*L45+B46*L46+B47*L47)*100/(4*L48),"")</f>
        <v/>
      </c>
      <c r="BG62" s="239" t="str">
        <f>IF(AM23="CO 6",(B44*M44+B45*M45+B46*M46+B47*M47)*100/(4*M48),"")</f>
        <v/>
      </c>
      <c r="BH62" s="239" t="str">
        <f>IF(AM24="CO 6",(B44*N44+B45*N45+B46*N46+B47*N47)*100/(4*N48),"")</f>
        <v/>
      </c>
      <c r="BI62" s="239" t="str">
        <f>IF(AM25="CO 6",($B$44*O44+$B$45*O45+$B$46*O46+$B$47*O47)*100/(4*O48),"")</f>
        <v/>
      </c>
      <c r="BJ62" s="239" t="str">
        <f>IF(AM26="CO 6",($B$44*P44+$B$45*P45+$B$46*P46+$B$47*P47)*100/(4*P48),"")</f>
        <v/>
      </c>
      <c r="BK62" s="239" t="str">
        <f>IF(AM27="CO 6",($B$44*Q44+$B$45*Q45+$B$46*Q46+$B$47*Q47)*100/(4*Q48),"")</f>
        <v/>
      </c>
      <c r="BL62" s="239" t="str">
        <f>IF(AM28="CO 6",($B$44*R44+$B$45*R45+$B$46*R46+$B$47*R47)*100/(4*R48),"")</f>
        <v/>
      </c>
      <c r="BM62" s="239" t="str">
        <f>IF(AM29="CO 6",($B$44*S44+$B$45*S45+$B$46*S46+$B$47*S47)*100/(4*S48),"")</f>
        <v/>
      </c>
      <c r="BN62" s="239" t="str">
        <f>IF(AM30="CO 6",($B$44*T44+$B$45*T45+$B$46*T46+$B$47*T47)*100/(4*T48),"")</f>
        <v/>
      </c>
      <c r="BO62" s="239" t="str">
        <f>IF(AM31="CO 6",($B$44*U44+$B$45*U45+$B$46*U46+$B$47*U47)*100/(4*U48),"")</f>
        <v/>
      </c>
      <c r="BP62" s="268" t="str">
        <f>IF(AM32="CO 6",($B$44*V44+$B$45*V45+$B$46*V46+$B$47*V47)*100/(4*V48),"")</f>
        <v/>
      </c>
      <c r="BQ62" s="239" t="str">
        <f>IF(AM33="CO 6",($B$44*W44+$B$45*W45+$B$46*W46+$B$47*W47)*100/(4*W48),"")</f>
        <v/>
      </c>
    </row>
    <row r="63" hidden="1">
      <c r="A63" s="98"/>
      <c r="X63" s="278"/>
      <c r="Z63" s="168"/>
      <c r="AA63" s="168"/>
      <c r="AB63" s="168"/>
      <c r="AC63" s="168"/>
      <c r="AD63" s="168"/>
      <c r="AE63" s="171"/>
      <c r="AX63" s="245" t="str">
        <f t="shared" ref="AX63:BQ63" si="20">IF(COUNTBLANK(AX57:AX62)=6,"",AVERAGE(AX57:AX62))</f>
        <v/>
      </c>
      <c r="AY63" s="245" t="str">
        <f t="shared" si="20"/>
        <v/>
      </c>
      <c r="AZ63" s="245" t="str">
        <f t="shared" si="20"/>
        <v/>
      </c>
      <c r="BA63" s="245" t="str">
        <f t="shared" si="20"/>
        <v/>
      </c>
      <c r="BB63" s="245" t="str">
        <f t="shared" si="20"/>
        <v/>
      </c>
      <c r="BC63" s="245" t="str">
        <f t="shared" si="20"/>
        <v/>
      </c>
      <c r="BD63" s="245" t="str">
        <f t="shared" si="20"/>
        <v/>
      </c>
      <c r="BE63" s="245" t="str">
        <f t="shared" si="20"/>
        <v/>
      </c>
      <c r="BF63" s="245" t="str">
        <f t="shared" si="20"/>
        <v/>
      </c>
      <c r="BG63" s="245" t="str">
        <f t="shared" si="20"/>
        <v/>
      </c>
      <c r="BH63" s="245" t="str">
        <f t="shared" si="20"/>
        <v/>
      </c>
      <c r="BI63" s="245" t="str">
        <f t="shared" si="20"/>
        <v/>
      </c>
      <c r="BJ63" s="245" t="str">
        <f t="shared" si="20"/>
        <v/>
      </c>
      <c r="BK63" s="245" t="str">
        <f t="shared" si="20"/>
        <v/>
      </c>
      <c r="BL63" s="245" t="str">
        <f t="shared" si="20"/>
        <v/>
      </c>
      <c r="BM63" s="245" t="str">
        <f t="shared" si="20"/>
        <v/>
      </c>
      <c r="BN63" s="245" t="str">
        <f t="shared" si="20"/>
        <v/>
      </c>
      <c r="BO63" s="245" t="str">
        <f t="shared" si="20"/>
        <v/>
      </c>
      <c r="BP63" s="245" t="str">
        <f t="shared" si="20"/>
        <v/>
      </c>
      <c r="BQ63" s="245" t="str">
        <f t="shared" si="20"/>
        <v/>
      </c>
    </row>
    <row r="64" hidden="1">
      <c r="A64" s="98"/>
      <c r="X64" s="278"/>
      <c r="Z64" s="168"/>
      <c r="AA64" s="168"/>
      <c r="AB64" s="168"/>
      <c r="AC64" s="168"/>
      <c r="AD64" s="168"/>
      <c r="AE64" s="171"/>
      <c r="AX64" s="183"/>
      <c r="AY64" s="183"/>
      <c r="AZ64" s="183"/>
      <c r="BA64" s="183"/>
      <c r="BB64" s="183"/>
      <c r="BC64" s="183"/>
      <c r="BD64" s="183"/>
      <c r="BE64" s="183"/>
      <c r="BF64" s="183"/>
      <c r="BG64" s="183"/>
      <c r="BH64" s="183"/>
      <c r="BI64" s="183"/>
      <c r="BJ64" s="183"/>
      <c r="BK64" s="183"/>
      <c r="BL64" s="183"/>
      <c r="BM64" s="183"/>
      <c r="BN64" s="183"/>
      <c r="BO64" s="183"/>
      <c r="BP64" s="183"/>
      <c r="BQ64" s="183"/>
    </row>
    <row r="65" hidden="1">
      <c r="A65" s="98"/>
      <c r="X65" s="278"/>
      <c r="Z65" s="168"/>
      <c r="AA65" s="168"/>
      <c r="AB65" s="168"/>
      <c r="AC65" s="168"/>
      <c r="AD65" s="168"/>
      <c r="AE65" s="171"/>
      <c r="AX65" s="183"/>
      <c r="AY65" s="183"/>
      <c r="AZ65" s="183"/>
      <c r="BA65" s="183"/>
      <c r="BB65" s="183"/>
      <c r="BC65" s="183"/>
      <c r="BD65" s="183"/>
      <c r="BE65" s="183"/>
      <c r="BF65" s="183"/>
      <c r="BG65" s="183"/>
      <c r="BH65" s="183"/>
      <c r="BI65" s="183"/>
      <c r="BJ65" s="183"/>
      <c r="BK65" s="183"/>
      <c r="BL65" s="183"/>
      <c r="BM65" s="183"/>
      <c r="BN65" s="183"/>
      <c r="BO65" s="183"/>
      <c r="BP65" s="183"/>
      <c r="BQ65" s="183"/>
    </row>
    <row r="66" hidden="1">
      <c r="A66" s="98"/>
      <c r="X66" s="278"/>
      <c r="Z66" s="168"/>
      <c r="AA66" s="168"/>
      <c r="AB66" s="168"/>
      <c r="AC66" s="168"/>
      <c r="AD66" s="168"/>
      <c r="AE66" s="171"/>
    </row>
    <row r="67" hidden="1">
      <c r="A67" s="98"/>
      <c r="X67" s="278"/>
      <c r="Z67" s="168"/>
      <c r="AA67" s="168"/>
      <c r="AB67" s="168"/>
      <c r="AC67" s="168"/>
      <c r="AD67" s="168"/>
      <c r="AE67" s="171"/>
    </row>
    <row r="68" hidden="1">
      <c r="A68" s="98"/>
      <c r="X68" s="278"/>
      <c r="Z68" s="168"/>
      <c r="AA68" s="168"/>
      <c r="AB68" s="168"/>
      <c r="AC68" s="168"/>
      <c r="AD68" s="168"/>
      <c r="AE68" s="171"/>
    </row>
    <row r="69" hidden="1">
      <c r="A69" s="98"/>
      <c r="X69" s="278"/>
      <c r="Z69" s="168"/>
      <c r="AA69" s="168"/>
      <c r="AB69" s="168"/>
      <c r="AC69" s="168"/>
      <c r="AD69" s="168"/>
      <c r="AE69" s="171"/>
    </row>
    <row r="70" hidden="1">
      <c r="A70" s="98"/>
      <c r="X70" s="278"/>
      <c r="Z70" s="168"/>
      <c r="AA70" s="168"/>
      <c r="AB70" s="168"/>
      <c r="AC70" s="168"/>
      <c r="AD70" s="168"/>
      <c r="AE70" s="171"/>
    </row>
    <row r="71" hidden="1">
      <c r="A71" s="98"/>
      <c r="X71" s="278"/>
      <c r="Z71" s="168"/>
      <c r="AA71" s="168"/>
      <c r="AB71" s="168"/>
      <c r="AC71" s="168"/>
      <c r="AD71" s="168"/>
      <c r="AE71" s="171"/>
    </row>
    <row r="72" hidden="1">
      <c r="A72" s="98"/>
      <c r="B72" s="98"/>
      <c r="C72" s="98"/>
      <c r="D72" s="276"/>
      <c r="E72" s="276"/>
      <c r="F72" s="276"/>
      <c r="G72" s="276"/>
      <c r="H72" s="276"/>
      <c r="I72" s="277"/>
      <c r="J72" s="277"/>
      <c r="K72" s="277"/>
      <c r="L72" s="277"/>
      <c r="M72" s="277"/>
      <c r="N72" s="277"/>
      <c r="O72" s="277"/>
      <c r="P72" s="277"/>
      <c r="Q72" s="277"/>
      <c r="R72" s="277"/>
      <c r="S72" s="277"/>
      <c r="T72" s="277"/>
      <c r="U72" s="277"/>
      <c r="V72" s="277"/>
      <c r="W72" s="277"/>
      <c r="X72" s="278"/>
      <c r="Z72" s="168"/>
      <c r="AA72" s="168"/>
      <c r="AB72" s="168"/>
      <c r="AC72" s="168"/>
      <c r="AD72" s="168"/>
      <c r="AE72" s="171"/>
    </row>
    <row r="73" hidden="1">
      <c r="A73" s="98"/>
      <c r="B73" s="98"/>
      <c r="C73" s="98"/>
      <c r="D73" s="276"/>
      <c r="E73" s="276"/>
      <c r="F73" s="276"/>
      <c r="G73" s="276"/>
      <c r="H73" s="276"/>
      <c r="I73" s="277"/>
      <c r="J73" s="277"/>
      <c r="K73" s="277"/>
      <c r="L73" s="277"/>
      <c r="M73" s="277"/>
      <c r="N73" s="277"/>
      <c r="O73" s="277"/>
      <c r="P73" s="277"/>
      <c r="Q73" s="277"/>
      <c r="R73" s="277"/>
      <c r="S73" s="277"/>
      <c r="T73" s="277"/>
      <c r="U73" s="277"/>
      <c r="V73" s="277"/>
      <c r="W73" s="277"/>
      <c r="X73" s="278"/>
      <c r="Z73" s="168"/>
      <c r="AA73" s="168"/>
      <c r="AB73" s="168"/>
      <c r="AC73" s="168"/>
      <c r="AD73" s="168"/>
      <c r="AE73" s="171"/>
    </row>
    <row r="74" hidden="1">
      <c r="A74" s="98"/>
      <c r="B74" s="98"/>
      <c r="C74" s="98"/>
      <c r="D74" s="276"/>
      <c r="E74" s="276"/>
      <c r="F74" s="276"/>
      <c r="G74" s="276"/>
      <c r="H74" s="276"/>
      <c r="I74" s="277"/>
      <c r="J74" s="277"/>
      <c r="K74" s="277"/>
      <c r="L74" s="277"/>
      <c r="M74" s="277"/>
      <c r="N74" s="277"/>
      <c r="O74" s="277"/>
      <c r="P74" s="277"/>
      <c r="Q74" s="277"/>
      <c r="R74" s="277"/>
      <c r="S74" s="277"/>
      <c r="T74" s="277"/>
      <c r="U74" s="277"/>
      <c r="V74" s="277"/>
      <c r="W74" s="277"/>
      <c r="X74" s="278"/>
      <c r="Z74" s="168"/>
      <c r="AA74" s="168"/>
      <c r="AB74" s="168"/>
      <c r="AC74" s="168"/>
      <c r="AD74" s="168"/>
      <c r="AE74" s="171"/>
    </row>
    <row r="75" hidden="1">
      <c r="A75" s="98"/>
      <c r="B75" s="98"/>
      <c r="C75" s="98"/>
      <c r="D75" s="276"/>
      <c r="E75" s="276"/>
      <c r="F75" s="276"/>
      <c r="G75" s="276"/>
      <c r="H75" s="276"/>
      <c r="I75" s="277"/>
      <c r="J75" s="277"/>
      <c r="K75" s="277"/>
      <c r="L75" s="277"/>
      <c r="M75" s="277"/>
      <c r="N75" s="277"/>
      <c r="O75" s="277"/>
      <c r="P75" s="277"/>
      <c r="Q75" s="277"/>
      <c r="R75" s="277"/>
      <c r="S75" s="277"/>
      <c r="T75" s="277"/>
      <c r="U75" s="277"/>
      <c r="V75" s="277"/>
      <c r="W75" s="277"/>
      <c r="X75" s="278"/>
      <c r="Z75" s="168"/>
      <c r="AA75" s="168"/>
      <c r="AB75" s="168"/>
      <c r="AC75" s="168"/>
      <c r="AD75" s="168"/>
      <c r="AE75" s="171"/>
    </row>
    <row r="76" hidden="1">
      <c r="A76" s="98"/>
      <c r="B76" s="98"/>
      <c r="C76" s="98"/>
      <c r="D76" s="276"/>
      <c r="E76" s="276"/>
      <c r="F76" s="276"/>
      <c r="G76" s="276"/>
      <c r="H76" s="276"/>
      <c r="I76" s="277"/>
      <c r="J76" s="277"/>
      <c r="K76" s="277"/>
      <c r="L76" s="277"/>
      <c r="M76" s="277"/>
      <c r="N76" s="277"/>
      <c r="O76" s="277"/>
      <c r="P76" s="277"/>
      <c r="Q76" s="277"/>
      <c r="R76" s="277"/>
      <c r="S76" s="277"/>
      <c r="T76" s="277"/>
      <c r="U76" s="277"/>
      <c r="V76" s="277"/>
      <c r="W76" s="277"/>
      <c r="X76" s="278"/>
      <c r="Z76" s="168"/>
      <c r="AA76" s="168"/>
      <c r="AB76" s="168"/>
      <c r="AC76" s="168"/>
      <c r="AD76" s="168"/>
      <c r="AE76" s="171"/>
    </row>
    <row r="77" hidden="1">
      <c r="A77" s="98"/>
      <c r="B77" s="98"/>
      <c r="C77" s="98"/>
      <c r="D77" s="276"/>
      <c r="E77" s="276"/>
      <c r="F77" s="276"/>
      <c r="G77" s="276"/>
      <c r="H77" s="276"/>
      <c r="I77" s="277"/>
      <c r="J77" s="277"/>
      <c r="K77" s="277"/>
      <c r="L77" s="277"/>
      <c r="M77" s="277"/>
      <c r="N77" s="277"/>
      <c r="O77" s="277"/>
      <c r="P77" s="277"/>
      <c r="Q77" s="277"/>
      <c r="R77" s="277"/>
      <c r="S77" s="277"/>
      <c r="T77" s="277"/>
      <c r="U77" s="277"/>
      <c r="V77" s="277"/>
      <c r="W77" s="277"/>
      <c r="X77" s="278"/>
      <c r="Z77" s="168"/>
      <c r="AA77" s="168"/>
      <c r="AB77" s="168"/>
      <c r="AC77" s="168"/>
      <c r="AD77" s="168"/>
      <c r="AE77" s="171"/>
    </row>
    <row r="78" hidden="1">
      <c r="A78" s="98"/>
      <c r="B78" s="98"/>
      <c r="C78" s="98"/>
      <c r="D78" s="276"/>
      <c r="E78" s="276"/>
      <c r="F78" s="276"/>
      <c r="G78" s="276"/>
      <c r="H78" s="276"/>
      <c r="I78" s="277"/>
      <c r="J78" s="277"/>
      <c r="K78" s="277"/>
      <c r="L78" s="277"/>
      <c r="M78" s="277"/>
      <c r="N78" s="277"/>
      <c r="O78" s="277"/>
      <c r="P78" s="277"/>
      <c r="Q78" s="277"/>
      <c r="R78" s="277"/>
      <c r="S78" s="277"/>
      <c r="T78" s="277"/>
      <c r="U78" s="277"/>
      <c r="V78" s="277"/>
      <c r="W78" s="277"/>
      <c r="X78" s="278"/>
      <c r="Z78" s="168"/>
      <c r="AA78" s="168"/>
      <c r="AB78" s="168"/>
      <c r="AC78" s="168"/>
      <c r="AD78" s="168"/>
      <c r="AE78" s="171"/>
    </row>
    <row r="79" hidden="1">
      <c r="A79" s="98"/>
      <c r="B79" s="98"/>
      <c r="C79" s="98"/>
      <c r="D79" s="276"/>
      <c r="E79" s="276"/>
      <c r="F79" s="276"/>
      <c r="G79" s="276"/>
      <c r="H79" s="276"/>
      <c r="I79" s="277"/>
      <c r="J79" s="277"/>
      <c r="K79" s="277"/>
      <c r="L79" s="277"/>
      <c r="M79" s="277"/>
      <c r="N79" s="277"/>
      <c r="O79" s="277"/>
      <c r="P79" s="277"/>
      <c r="Q79" s="277"/>
      <c r="R79" s="277"/>
      <c r="S79" s="277"/>
      <c r="T79" s="277"/>
      <c r="U79" s="277"/>
      <c r="V79" s="277"/>
      <c r="W79" s="277"/>
      <c r="X79" s="278"/>
      <c r="Z79" s="168"/>
      <c r="AA79" s="168"/>
      <c r="AB79" s="168"/>
      <c r="AC79" s="168"/>
      <c r="AD79" s="168"/>
      <c r="AE79" s="171"/>
    </row>
    <row r="80" hidden="1">
      <c r="A80" s="98"/>
      <c r="B80" s="98"/>
      <c r="C80" s="98"/>
      <c r="D80" s="276"/>
      <c r="E80" s="276"/>
      <c r="F80" s="276"/>
      <c r="G80" s="276"/>
      <c r="H80" s="293"/>
      <c r="I80" s="277"/>
      <c r="J80" s="277"/>
      <c r="K80" s="277"/>
      <c r="L80" s="277"/>
      <c r="M80" s="277"/>
      <c r="N80" s="277"/>
      <c r="O80" s="277"/>
      <c r="P80" s="277"/>
      <c r="Q80" s="277"/>
      <c r="R80" s="277"/>
      <c r="S80" s="277"/>
      <c r="T80" s="277"/>
      <c r="U80" s="277"/>
      <c r="V80" s="277"/>
      <c r="W80" s="277"/>
      <c r="X80" s="278"/>
      <c r="Z80" s="168"/>
      <c r="AA80" s="168"/>
      <c r="AB80" s="168"/>
      <c r="AC80" s="168"/>
      <c r="AD80" s="168"/>
      <c r="AE80" s="171"/>
    </row>
    <row r="81" hidden="1">
      <c r="A81" s="98"/>
      <c r="B81" s="98"/>
      <c r="C81" s="98"/>
      <c r="D81" s="276"/>
      <c r="E81" s="276"/>
      <c r="F81" s="276"/>
      <c r="G81" s="276"/>
      <c r="H81" s="293"/>
      <c r="I81" s="277"/>
      <c r="J81" s="277"/>
      <c r="K81" s="277"/>
      <c r="L81" s="277"/>
      <c r="M81" s="277"/>
      <c r="N81" s="277"/>
      <c r="O81" s="277"/>
      <c r="P81" s="277"/>
      <c r="Q81" s="277"/>
      <c r="R81" s="277"/>
      <c r="S81" s="277"/>
      <c r="T81" s="277"/>
      <c r="U81" s="277"/>
      <c r="V81" s="277"/>
      <c r="W81" s="277"/>
      <c r="X81" s="278"/>
      <c r="Z81" s="168"/>
      <c r="AA81" s="168"/>
      <c r="AB81" s="168"/>
      <c r="AC81" s="168"/>
      <c r="AD81" s="168"/>
      <c r="AE81" s="171"/>
    </row>
    <row r="82" hidden="1">
      <c r="A82" s="98"/>
      <c r="B82" s="98"/>
      <c r="C82" s="98"/>
      <c r="D82" s="276"/>
      <c r="E82" s="276"/>
      <c r="F82" s="276"/>
      <c r="G82" s="276"/>
      <c r="H82" s="276"/>
      <c r="I82" s="277"/>
      <c r="J82" s="277"/>
      <c r="K82" s="277"/>
      <c r="L82" s="277"/>
      <c r="M82" s="277"/>
      <c r="N82" s="277"/>
      <c r="O82" s="277"/>
      <c r="P82" s="277"/>
      <c r="Q82" s="277"/>
      <c r="R82" s="277"/>
      <c r="S82" s="277"/>
      <c r="T82" s="277"/>
      <c r="U82" s="277"/>
      <c r="V82" s="277"/>
      <c r="W82" s="277"/>
      <c r="X82" s="278"/>
      <c r="Z82" s="168"/>
      <c r="AA82" s="168"/>
      <c r="AB82" s="168"/>
      <c r="AC82" s="168"/>
      <c r="AD82" s="168"/>
      <c r="AE82" s="171"/>
    </row>
    <row r="83" hidden="1">
      <c r="A83" s="98"/>
      <c r="B83" s="98"/>
      <c r="C83" s="98"/>
      <c r="D83" s="276"/>
      <c r="E83" s="276"/>
      <c r="F83" s="276"/>
      <c r="G83" s="276"/>
      <c r="H83" s="276"/>
      <c r="I83" s="277"/>
      <c r="J83" s="277"/>
      <c r="K83" s="277"/>
      <c r="L83" s="277"/>
      <c r="M83" s="277"/>
      <c r="N83" s="277"/>
      <c r="O83" s="277"/>
      <c r="P83" s="277"/>
      <c r="Q83" s="277"/>
      <c r="R83" s="277"/>
      <c r="S83" s="277"/>
      <c r="T83" s="277"/>
      <c r="U83" s="277"/>
      <c r="V83" s="277"/>
      <c r="W83" s="277"/>
      <c r="X83" s="278"/>
      <c r="Z83" s="168"/>
      <c r="AA83" s="168"/>
      <c r="AB83" s="168"/>
      <c r="AC83" s="168"/>
      <c r="AD83" s="168"/>
      <c r="AE83" s="171"/>
    </row>
    <row r="84" hidden="1">
      <c r="A84" s="98"/>
      <c r="B84" s="98"/>
      <c r="C84" s="98"/>
      <c r="D84" s="276"/>
      <c r="E84" s="276"/>
      <c r="F84" s="276"/>
      <c r="G84" s="276"/>
      <c r="H84" s="276"/>
      <c r="I84" s="277"/>
      <c r="J84" s="277"/>
      <c r="K84" s="277"/>
      <c r="L84" s="277"/>
      <c r="M84" s="277"/>
      <c r="N84" s="277"/>
      <c r="O84" s="277"/>
      <c r="P84" s="277"/>
      <c r="Q84" s="277"/>
      <c r="R84" s="277"/>
      <c r="S84" s="277"/>
      <c r="T84" s="277"/>
      <c r="U84" s="277"/>
      <c r="V84" s="277"/>
      <c r="W84" s="277"/>
      <c r="X84" s="278"/>
      <c r="Z84" s="168"/>
      <c r="AA84" s="168"/>
      <c r="AB84" s="168"/>
      <c r="AC84" s="168"/>
      <c r="AD84" s="168"/>
      <c r="AE84" s="171"/>
    </row>
    <row r="85" hidden="1">
      <c r="A85" s="98"/>
      <c r="B85" s="98"/>
      <c r="C85" s="98"/>
      <c r="D85" s="276"/>
      <c r="E85" s="276"/>
      <c r="F85" s="276"/>
      <c r="G85" s="276"/>
      <c r="H85" s="276"/>
      <c r="I85" s="277"/>
      <c r="J85" s="277"/>
      <c r="K85" s="277"/>
      <c r="L85" s="277"/>
      <c r="M85" s="277"/>
      <c r="N85" s="277"/>
      <c r="O85" s="277"/>
      <c r="P85" s="277"/>
      <c r="Q85" s="277"/>
      <c r="R85" s="277"/>
      <c r="S85" s="277"/>
      <c r="T85" s="277"/>
      <c r="U85" s="277"/>
      <c r="V85" s="277"/>
      <c r="W85" s="277"/>
      <c r="X85" s="278"/>
      <c r="Z85" s="168"/>
      <c r="AA85" s="168"/>
      <c r="AB85" s="168"/>
      <c r="AC85" s="168"/>
      <c r="AD85" s="168"/>
      <c r="AE85" s="171"/>
    </row>
    <row r="86" hidden="1">
      <c r="A86" s="98"/>
      <c r="B86" s="98"/>
      <c r="C86" s="98"/>
      <c r="D86" s="276"/>
      <c r="E86" s="276"/>
      <c r="F86" s="276"/>
      <c r="G86" s="276"/>
      <c r="H86" s="276"/>
      <c r="I86" s="277"/>
      <c r="J86" s="277"/>
      <c r="K86" s="277"/>
      <c r="L86" s="277"/>
      <c r="M86" s="277"/>
      <c r="N86" s="277"/>
      <c r="O86" s="277"/>
      <c r="P86" s="277"/>
      <c r="Q86" s="277"/>
      <c r="R86" s="277"/>
      <c r="S86" s="277"/>
      <c r="T86" s="277"/>
      <c r="U86" s="277"/>
      <c r="V86" s="277"/>
      <c r="W86" s="277"/>
      <c r="X86" s="278"/>
      <c r="Z86" s="168"/>
      <c r="AA86" s="168"/>
      <c r="AB86" s="168"/>
      <c r="AC86" s="168"/>
      <c r="AD86" s="168"/>
      <c r="AE86" s="171"/>
    </row>
    <row r="87" hidden="1">
      <c r="A87" s="98"/>
      <c r="B87" s="98"/>
      <c r="C87" s="98"/>
      <c r="D87" s="276"/>
      <c r="E87" s="276"/>
      <c r="F87" s="276"/>
      <c r="G87" s="276"/>
      <c r="H87" s="276"/>
      <c r="I87" s="277"/>
      <c r="J87" s="277"/>
      <c r="K87" s="277"/>
      <c r="L87" s="277"/>
      <c r="M87" s="277"/>
      <c r="N87" s="277"/>
      <c r="O87" s="277"/>
      <c r="P87" s="277"/>
      <c r="Q87" s="277"/>
      <c r="R87" s="277"/>
      <c r="S87" s="277"/>
      <c r="T87" s="277"/>
      <c r="U87" s="277"/>
      <c r="V87" s="277"/>
      <c r="W87" s="277"/>
      <c r="X87" s="278"/>
      <c r="Z87" s="168"/>
      <c r="AA87" s="168"/>
      <c r="AB87" s="168"/>
      <c r="AC87" s="168"/>
      <c r="AD87" s="168"/>
      <c r="AE87" s="171"/>
    </row>
    <row r="88" hidden="1">
      <c r="A88" s="98"/>
      <c r="B88" s="98"/>
      <c r="C88" s="98"/>
      <c r="D88" s="276"/>
      <c r="E88" s="276"/>
      <c r="F88" s="276"/>
      <c r="G88" s="276"/>
      <c r="H88" s="276"/>
      <c r="I88" s="277"/>
      <c r="J88" s="277"/>
      <c r="K88" s="277"/>
      <c r="L88" s="277"/>
      <c r="M88" s="277"/>
      <c r="N88" s="277"/>
      <c r="O88" s="277"/>
      <c r="P88" s="277"/>
      <c r="Q88" s="277"/>
      <c r="R88" s="277"/>
      <c r="S88" s="277"/>
      <c r="T88" s="277"/>
      <c r="U88" s="277"/>
      <c r="V88" s="277"/>
      <c r="W88" s="277"/>
      <c r="X88" s="278"/>
      <c r="Z88" s="168"/>
      <c r="AA88" s="168"/>
      <c r="AB88" s="168"/>
      <c r="AC88" s="168"/>
      <c r="AD88" s="168"/>
      <c r="AE88" s="171"/>
    </row>
    <row r="89" hidden="1">
      <c r="A89" s="98"/>
      <c r="B89" s="98"/>
      <c r="C89" s="98"/>
      <c r="D89" s="276"/>
      <c r="E89" s="276"/>
      <c r="F89" s="276"/>
      <c r="G89" s="276"/>
      <c r="H89" s="276"/>
      <c r="I89" s="277"/>
      <c r="J89" s="277"/>
      <c r="K89" s="277"/>
      <c r="L89" s="277"/>
      <c r="M89" s="277"/>
      <c r="N89" s="277"/>
      <c r="O89" s="277"/>
      <c r="P89" s="277"/>
      <c r="Q89" s="277"/>
      <c r="R89" s="277"/>
      <c r="S89" s="277"/>
      <c r="T89" s="277"/>
      <c r="U89" s="277"/>
      <c r="V89" s="277"/>
      <c r="W89" s="277"/>
      <c r="X89" s="278"/>
      <c r="Z89" s="168"/>
      <c r="AA89" s="168"/>
      <c r="AB89" s="168"/>
      <c r="AC89" s="168"/>
      <c r="AD89" s="168"/>
      <c r="AE89" s="171"/>
    </row>
    <row r="90" hidden="1">
      <c r="A90" s="98"/>
      <c r="B90" s="98"/>
      <c r="C90" s="98"/>
      <c r="D90" s="276"/>
      <c r="E90" s="276"/>
      <c r="F90" s="276"/>
      <c r="G90" s="276"/>
      <c r="H90" s="276"/>
      <c r="I90" s="277"/>
      <c r="J90" s="277"/>
      <c r="K90" s="277"/>
      <c r="L90" s="277"/>
      <c r="M90" s="277"/>
      <c r="N90" s="277"/>
      <c r="O90" s="277"/>
      <c r="P90" s="277"/>
      <c r="Q90" s="277"/>
      <c r="R90" s="277"/>
      <c r="S90" s="277"/>
      <c r="T90" s="277"/>
      <c r="U90" s="277"/>
      <c r="V90" s="277"/>
      <c r="W90" s="277"/>
      <c r="X90" s="278"/>
      <c r="Z90" s="168"/>
      <c r="AA90" s="168"/>
      <c r="AB90" s="168"/>
      <c r="AC90" s="168"/>
      <c r="AD90" s="168"/>
      <c r="AE90" s="171"/>
    </row>
    <row r="91" hidden="1">
      <c r="A91" s="98"/>
      <c r="B91" s="98"/>
      <c r="C91" s="98"/>
      <c r="D91" s="278"/>
      <c r="E91" s="278"/>
      <c r="F91" s="278"/>
      <c r="G91" s="278"/>
      <c r="H91" s="278"/>
      <c r="I91" s="278"/>
      <c r="J91" s="278"/>
      <c r="K91" s="278"/>
      <c r="L91" s="278"/>
      <c r="M91" s="278"/>
      <c r="N91" s="278"/>
      <c r="O91" s="278"/>
      <c r="P91" s="278"/>
      <c r="Q91" s="278"/>
      <c r="R91" s="278"/>
      <c r="S91" s="278"/>
      <c r="T91" s="278"/>
      <c r="U91" s="278"/>
      <c r="V91" s="278"/>
      <c r="W91" s="278"/>
      <c r="X91" s="278"/>
      <c r="Z91" s="171"/>
      <c r="AA91" s="171"/>
      <c r="AB91" s="171"/>
      <c r="AC91" s="171"/>
      <c r="AD91" s="171"/>
      <c r="AE91" s="171"/>
    </row>
    <row r="92" hidden="1">
      <c r="A92" s="98"/>
      <c r="B92" s="98"/>
      <c r="C92" s="98"/>
      <c r="D92" s="278"/>
      <c r="E92" s="278"/>
      <c r="F92" s="278"/>
      <c r="G92" s="278"/>
      <c r="H92" s="278"/>
      <c r="I92" s="278"/>
      <c r="J92" s="278"/>
      <c r="K92" s="278"/>
      <c r="L92" s="278"/>
      <c r="M92" s="278"/>
      <c r="N92" s="278"/>
      <c r="O92" s="278"/>
      <c r="P92" s="278"/>
      <c r="Q92" s="278"/>
      <c r="R92" s="278"/>
      <c r="S92" s="278"/>
      <c r="T92" s="278"/>
      <c r="U92" s="278"/>
      <c r="V92" s="278"/>
      <c r="W92" s="278"/>
      <c r="X92" s="278"/>
      <c r="Z92" s="171"/>
      <c r="AA92" s="171"/>
      <c r="AB92" s="171"/>
      <c r="AC92" s="171"/>
      <c r="AD92" s="171"/>
      <c r="AE92" s="171"/>
    </row>
    <row r="93" hidden="1">
      <c r="A93" s="98"/>
      <c r="B93" s="98"/>
      <c r="C93" s="98"/>
      <c r="D93" s="278"/>
      <c r="E93" s="278"/>
      <c r="F93" s="278"/>
      <c r="G93" s="278"/>
      <c r="H93" s="278"/>
      <c r="I93" s="278"/>
      <c r="J93" s="278"/>
      <c r="K93" s="278"/>
      <c r="L93" s="278"/>
      <c r="M93" s="278"/>
      <c r="N93" s="278"/>
      <c r="O93" s="278"/>
      <c r="P93" s="278"/>
      <c r="Q93" s="278"/>
      <c r="R93" s="278"/>
      <c r="S93" s="278"/>
      <c r="T93" s="278"/>
      <c r="U93" s="278"/>
      <c r="V93" s="278"/>
      <c r="W93" s="278"/>
      <c r="X93" s="278"/>
      <c r="Z93" s="171"/>
      <c r="AA93" s="171"/>
      <c r="AB93" s="171"/>
      <c r="AC93" s="171"/>
      <c r="AD93" s="171"/>
      <c r="AE93" s="171"/>
    </row>
    <row r="94" hidden="1">
      <c r="A94" s="98"/>
      <c r="B94" s="98"/>
      <c r="C94" s="98"/>
      <c r="D94" s="278"/>
      <c r="E94" s="278"/>
      <c r="F94" s="278"/>
      <c r="G94" s="278"/>
      <c r="H94" s="278"/>
      <c r="I94" s="278"/>
      <c r="J94" s="278"/>
      <c r="K94" s="278"/>
      <c r="L94" s="278"/>
      <c r="M94" s="278"/>
      <c r="N94" s="278"/>
      <c r="O94" s="278"/>
      <c r="P94" s="278"/>
      <c r="Q94" s="278"/>
      <c r="R94" s="278"/>
      <c r="S94" s="278"/>
      <c r="T94" s="278"/>
      <c r="U94" s="278"/>
      <c r="V94" s="278"/>
      <c r="W94" s="278"/>
      <c r="X94" s="278"/>
      <c r="Z94" s="171"/>
      <c r="AA94" s="171"/>
      <c r="AB94" s="171"/>
      <c r="AC94" s="171"/>
      <c r="AD94" s="171"/>
      <c r="AE94" s="171"/>
    </row>
    <row r="95" hidden="1">
      <c r="A95" s="98"/>
      <c r="B95" s="98"/>
      <c r="C95" s="98"/>
      <c r="D95" s="278"/>
      <c r="E95" s="278"/>
      <c r="F95" s="278"/>
      <c r="G95" s="278"/>
      <c r="H95" s="278"/>
      <c r="I95" s="278"/>
      <c r="J95" s="278"/>
      <c r="K95" s="278"/>
      <c r="L95" s="278"/>
      <c r="M95" s="278"/>
      <c r="N95" s="278"/>
      <c r="O95" s="278"/>
      <c r="P95" s="278"/>
      <c r="Q95" s="278"/>
      <c r="R95" s="278"/>
      <c r="S95" s="278"/>
      <c r="T95" s="278"/>
      <c r="U95" s="278"/>
      <c r="V95" s="278"/>
      <c r="W95" s="278"/>
      <c r="X95" s="278"/>
      <c r="Z95" s="171"/>
      <c r="AA95" s="171"/>
      <c r="AB95" s="171"/>
      <c r="AC95" s="171"/>
      <c r="AD95" s="171"/>
      <c r="AE95" s="171"/>
    </row>
    <row r="96" hidden="1">
      <c r="A96" s="294"/>
      <c r="B96" s="295"/>
      <c r="C96" s="296"/>
      <c r="D96" s="278"/>
      <c r="E96" s="278"/>
      <c r="F96" s="278"/>
      <c r="G96" s="278"/>
      <c r="H96" s="278"/>
      <c r="I96" s="278"/>
      <c r="J96" s="278"/>
      <c r="K96" s="278"/>
      <c r="L96" s="278"/>
      <c r="M96" s="278"/>
      <c r="N96" s="278"/>
      <c r="O96" s="278"/>
      <c r="P96" s="278"/>
      <c r="Q96" s="278"/>
      <c r="R96" s="278"/>
      <c r="S96" s="278"/>
      <c r="T96" s="278"/>
      <c r="U96" s="278"/>
      <c r="V96" s="278"/>
      <c r="W96" s="278"/>
      <c r="X96" s="278"/>
      <c r="Z96" s="171"/>
      <c r="AA96" s="171"/>
      <c r="AB96" s="171"/>
      <c r="AC96" s="171"/>
      <c r="AD96" s="171"/>
      <c r="AE96" s="171"/>
    </row>
    <row r="97" hidden="1">
      <c r="A97" s="294"/>
      <c r="X97" s="278"/>
      <c r="Z97" s="139"/>
      <c r="AA97" s="139"/>
      <c r="AB97" s="139"/>
      <c r="AC97" s="139"/>
      <c r="AD97" s="139"/>
      <c r="AE97" s="139"/>
    </row>
    <row r="98" hidden="1">
      <c r="A98" s="294"/>
      <c r="X98" s="278"/>
      <c r="Z98" s="139"/>
      <c r="AA98" s="139"/>
      <c r="AB98" s="139"/>
      <c r="AC98" s="139"/>
      <c r="AD98" s="139"/>
      <c r="AE98" s="139"/>
    </row>
    <row r="99" hidden="1">
      <c r="A99" s="294"/>
      <c r="X99" s="278"/>
      <c r="Z99" s="186"/>
      <c r="AA99" s="186"/>
      <c r="AB99" s="186"/>
      <c r="AC99" s="186"/>
      <c r="AD99" s="186"/>
      <c r="AE99" s="139"/>
    </row>
    <row r="100" hidden="1">
      <c r="A100" s="294"/>
      <c r="X100" s="278"/>
      <c r="Z100" s="186"/>
      <c r="AA100" s="186"/>
      <c r="AB100" s="186"/>
      <c r="AC100" s="186"/>
      <c r="AD100" s="186"/>
      <c r="AE100" s="139"/>
    </row>
    <row r="101" hidden="1">
      <c r="A101" s="294"/>
      <c r="X101" s="278"/>
      <c r="Z101" s="139"/>
      <c r="AA101" s="139"/>
      <c r="AB101" s="139"/>
      <c r="AC101" s="139"/>
      <c r="AD101" s="139"/>
      <c r="AE101" s="139"/>
    </row>
    <row r="102" hidden="1">
      <c r="A102" s="294"/>
      <c r="X102" s="278"/>
      <c r="Z102" s="187"/>
      <c r="AA102" s="139"/>
      <c r="AB102" s="139"/>
      <c r="AC102" s="139"/>
      <c r="AD102" s="139"/>
      <c r="AE102" s="139"/>
    </row>
    <row r="103" hidden="1">
      <c r="A103" s="294"/>
      <c r="X103" s="278"/>
      <c r="Z103" s="187"/>
      <c r="AA103" s="139"/>
      <c r="AB103" s="139"/>
      <c r="AC103" s="139"/>
      <c r="AD103" s="139"/>
      <c r="AE103" s="139"/>
    </row>
    <row r="104" hidden="1">
      <c r="A104" s="294"/>
      <c r="X104" s="278"/>
      <c r="Z104" s="187"/>
      <c r="AA104" s="139"/>
      <c r="AB104" s="139"/>
      <c r="AC104" s="139"/>
      <c r="AD104" s="139"/>
      <c r="AE104" s="139"/>
    </row>
    <row r="105" hidden="1">
      <c r="A105" s="294"/>
      <c r="X105" s="278"/>
      <c r="Z105" s="187"/>
      <c r="AA105" s="139"/>
      <c r="AB105" s="139"/>
      <c r="AC105" s="139"/>
      <c r="AD105" s="139"/>
      <c r="AE105" s="139"/>
    </row>
    <row r="106" hidden="1">
      <c r="A106" s="33"/>
      <c r="Z106" s="187"/>
      <c r="AA106" s="139"/>
      <c r="AB106" s="139"/>
      <c r="AC106" s="139"/>
      <c r="AD106" s="139"/>
      <c r="AE106" s="139"/>
    </row>
    <row r="107" hidden="1">
      <c r="A107" s="33"/>
      <c r="Z107" s="187"/>
      <c r="AA107" s="139"/>
      <c r="AB107" s="139"/>
      <c r="AC107" s="139"/>
      <c r="AD107" s="139"/>
      <c r="AE107" s="139"/>
    </row>
    <row r="108" hidden="1">
      <c r="C108" s="187"/>
      <c r="D108" s="187"/>
      <c r="E108" s="187"/>
      <c r="F108" s="187"/>
      <c r="G108" s="187"/>
      <c r="H108" s="187"/>
      <c r="I108" s="187"/>
      <c r="J108" s="187"/>
      <c r="K108" s="187"/>
      <c r="L108" s="187"/>
      <c r="M108" s="187"/>
      <c r="N108" s="187"/>
      <c r="O108" s="187"/>
      <c r="P108" s="187"/>
      <c r="Q108" s="187"/>
      <c r="R108" s="187"/>
      <c r="S108" s="187"/>
      <c r="T108" s="187"/>
      <c r="U108" s="187"/>
      <c r="V108" s="187"/>
      <c r="W108" s="187"/>
    </row>
    <row r="109" hidden="1">
      <c r="C109" s="187"/>
      <c r="D109" s="63"/>
      <c r="E109" s="297"/>
      <c r="F109" s="106"/>
      <c r="G109" s="106"/>
      <c r="H109" s="106"/>
      <c r="I109" s="106"/>
      <c r="J109" s="106"/>
      <c r="K109" s="106"/>
      <c r="L109" s="106"/>
      <c r="M109" s="106"/>
      <c r="N109" s="106"/>
      <c r="O109" s="106"/>
      <c r="P109" s="106"/>
      <c r="Q109" s="106"/>
      <c r="R109" s="106"/>
      <c r="S109" s="106"/>
      <c r="T109" s="106"/>
      <c r="U109" s="106"/>
      <c r="V109" s="106"/>
      <c r="W109" s="106"/>
    </row>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sheetData>
  <mergeCells count="22">
    <mergeCell ref="I4:J4"/>
    <mergeCell ref="L4:M4"/>
    <mergeCell ref="AX4:BQ4"/>
    <mergeCell ref="A1:X1"/>
    <mergeCell ref="A2:X2"/>
    <mergeCell ref="A3:C3"/>
    <mergeCell ref="D3:X3"/>
    <mergeCell ref="A4:B4"/>
    <mergeCell ref="C4:E4"/>
    <mergeCell ref="G4:H4"/>
    <mergeCell ref="AX14:BQ14"/>
    <mergeCell ref="AX24:BQ24"/>
    <mergeCell ref="AX35:BQ35"/>
    <mergeCell ref="AX45:BQ45"/>
    <mergeCell ref="AX55:BQ55"/>
    <mergeCell ref="N4:X4"/>
    <mergeCell ref="A5:X5"/>
    <mergeCell ref="A7:C7"/>
    <mergeCell ref="X7:X14"/>
    <mergeCell ref="A8:C13"/>
    <mergeCell ref="A14:C14"/>
    <mergeCell ref="A15:C15"/>
  </mergeCells>
  <dataValidations>
    <dataValidation type="list" allowBlank="1" sqref="D8:W13">
      <formula1>' CIS'!$A$25:$A$30</formula1>
    </dataValidation>
  </dataValidation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2.63" defaultRowHeight="15.75"/>
  <cols>
    <col customWidth="1" min="1" max="1" width="5.75"/>
    <col customWidth="1" min="2" max="2" width="16.25"/>
    <col customWidth="1" min="3" max="3" width="28.63"/>
    <col customWidth="1" min="4" max="23" width="15.13"/>
    <col hidden="1" min="25" max="70" width="12.63"/>
  </cols>
  <sheetData>
    <row r="1">
      <c r="A1" s="133" t="s">
        <v>211</v>
      </c>
      <c r="B1" s="3"/>
      <c r="C1" s="3"/>
      <c r="D1" s="3"/>
      <c r="E1" s="3"/>
      <c r="F1" s="3"/>
      <c r="G1" s="3"/>
      <c r="H1" s="3"/>
      <c r="I1" s="3"/>
      <c r="J1" s="3"/>
      <c r="K1" s="3"/>
      <c r="L1" s="3"/>
      <c r="M1" s="3"/>
      <c r="N1" s="3"/>
      <c r="O1" s="3"/>
      <c r="P1" s="3"/>
      <c r="Q1" s="3"/>
      <c r="R1" s="3"/>
      <c r="S1" s="3"/>
      <c r="T1" s="3"/>
      <c r="U1" s="3"/>
      <c r="V1" s="3"/>
      <c r="W1" s="3"/>
      <c r="X1" s="4"/>
    </row>
    <row r="2">
      <c r="A2" s="128" t="str">
        <f>' CIS'!A3</f>
        <v>(A Constituent College of Somaiya Vidyavihar University)</v>
      </c>
      <c r="B2" s="3"/>
      <c r="C2" s="3"/>
      <c r="D2" s="3"/>
      <c r="E2" s="3"/>
      <c r="F2" s="3"/>
      <c r="G2" s="3"/>
      <c r="H2" s="3"/>
      <c r="I2" s="3"/>
      <c r="J2" s="3"/>
      <c r="K2" s="3"/>
      <c r="L2" s="3"/>
      <c r="M2" s="3"/>
      <c r="N2" s="3"/>
      <c r="O2" s="3"/>
      <c r="P2" s="3"/>
      <c r="Q2" s="3"/>
      <c r="R2" s="3"/>
      <c r="S2" s="3"/>
      <c r="T2" s="3"/>
      <c r="U2" s="3"/>
      <c r="V2" s="3"/>
      <c r="W2" s="3"/>
      <c r="X2" s="4"/>
      <c r="AX2" s="234"/>
      <c r="AY2" s="234"/>
      <c r="AZ2" s="234"/>
      <c r="BA2" s="234"/>
      <c r="BB2" s="214"/>
      <c r="BC2" s="138"/>
      <c r="BD2" s="138"/>
      <c r="BE2" s="138"/>
      <c r="BF2" s="138"/>
      <c r="BG2" s="138"/>
      <c r="BH2" s="138"/>
      <c r="BI2" s="138"/>
      <c r="BJ2" s="138"/>
      <c r="BK2" s="138"/>
      <c r="BL2" s="138"/>
      <c r="BM2" s="138"/>
      <c r="BN2" s="138"/>
      <c r="BO2" s="138"/>
      <c r="BP2" s="138"/>
      <c r="BQ2" s="138"/>
    </row>
    <row r="3">
      <c r="A3" s="126" t="str">
        <f>' CIS'!A4</f>
        <v>Department:</v>
      </c>
      <c r="B3" s="3"/>
      <c r="C3" s="4"/>
      <c r="D3" s="235" t="str">
        <f>' CIS'!C4</f>
        <v/>
      </c>
      <c r="E3" s="3"/>
      <c r="F3" s="3"/>
      <c r="G3" s="3"/>
      <c r="H3" s="3"/>
      <c r="I3" s="3"/>
      <c r="J3" s="3"/>
      <c r="K3" s="3"/>
      <c r="L3" s="3"/>
      <c r="M3" s="3"/>
      <c r="N3" s="3"/>
      <c r="O3" s="3"/>
      <c r="P3" s="3"/>
      <c r="Q3" s="3"/>
      <c r="R3" s="3"/>
      <c r="S3" s="3"/>
      <c r="T3" s="3"/>
      <c r="U3" s="3"/>
      <c r="V3" s="3"/>
      <c r="W3" s="3"/>
      <c r="X3" s="4"/>
      <c r="Z3" s="33"/>
      <c r="AB3" t="str">
        <f t="shared" ref="AB3:AU3" si="1">D8</f>
        <v/>
      </c>
      <c r="AC3" t="str">
        <f t="shared" si="1"/>
        <v/>
      </c>
      <c r="AD3" t="str">
        <f t="shared" si="1"/>
        <v/>
      </c>
      <c r="AE3" t="str">
        <f t="shared" si="1"/>
        <v/>
      </c>
      <c r="AF3" t="str">
        <f t="shared" si="1"/>
        <v/>
      </c>
      <c r="AG3" t="str">
        <f t="shared" si="1"/>
        <v/>
      </c>
      <c r="AH3" t="str">
        <f t="shared" si="1"/>
        <v/>
      </c>
      <c r="AI3" t="str">
        <f t="shared" si="1"/>
        <v/>
      </c>
      <c r="AJ3" t="str">
        <f t="shared" si="1"/>
        <v/>
      </c>
      <c r="AK3" t="str">
        <f t="shared" si="1"/>
        <v/>
      </c>
      <c r="AL3" t="str">
        <f t="shared" si="1"/>
        <v/>
      </c>
      <c r="AM3" t="str">
        <f t="shared" si="1"/>
        <v/>
      </c>
      <c r="AN3" t="str">
        <f t="shared" si="1"/>
        <v/>
      </c>
      <c r="AO3" t="str">
        <f t="shared" si="1"/>
        <v/>
      </c>
      <c r="AP3" t="str">
        <f t="shared" si="1"/>
        <v/>
      </c>
      <c r="AQ3" t="str">
        <f t="shared" si="1"/>
        <v/>
      </c>
      <c r="AR3" t="str">
        <f t="shared" si="1"/>
        <v/>
      </c>
      <c r="AS3" t="str">
        <f t="shared" si="1"/>
        <v/>
      </c>
      <c r="AT3" t="str">
        <f t="shared" si="1"/>
        <v/>
      </c>
      <c r="AU3" t="str">
        <f t="shared" si="1"/>
        <v/>
      </c>
      <c r="AX3" s="234"/>
      <c r="AY3" s="234"/>
      <c r="AZ3" s="234"/>
      <c r="BA3" s="234"/>
      <c r="BB3" s="214"/>
      <c r="BC3" s="138"/>
      <c r="BD3" s="138"/>
      <c r="BE3" s="138"/>
      <c r="BF3" s="138"/>
      <c r="BG3" s="138"/>
      <c r="BH3" s="138"/>
      <c r="BI3" s="138"/>
      <c r="BJ3" s="138"/>
      <c r="BK3" s="138"/>
      <c r="BL3" s="138"/>
      <c r="BM3" s="138"/>
      <c r="BN3" s="138"/>
      <c r="BO3" s="138"/>
      <c r="BP3" s="138"/>
      <c r="BQ3" s="138"/>
    </row>
    <row r="4">
      <c r="A4" s="126" t="str">
        <f>' CIS'!A7</f>
        <v>Course Name:</v>
      </c>
      <c r="B4" s="4"/>
      <c r="C4" s="126" t="str">
        <f>' CIS'!B7</f>
        <v/>
      </c>
      <c r="D4" s="3"/>
      <c r="E4" s="4"/>
      <c r="F4" s="194" t="s">
        <v>68</v>
      </c>
      <c r="G4" s="133" t="str">
        <f>' CIS'!P7</f>
        <v/>
      </c>
      <c r="H4" s="4"/>
      <c r="I4" s="133" t="s">
        <v>233</v>
      </c>
      <c r="J4" s="4"/>
      <c r="K4" s="194" t="s">
        <v>153</v>
      </c>
      <c r="L4" s="133" t="s">
        <v>234</v>
      </c>
      <c r="M4" s="4"/>
      <c r="N4" s="236"/>
      <c r="O4" s="3"/>
      <c r="P4" s="3"/>
      <c r="Q4" s="3"/>
      <c r="R4" s="3"/>
      <c r="S4" s="3"/>
      <c r="T4" s="3"/>
      <c r="U4" s="3"/>
      <c r="V4" s="3"/>
      <c r="W4" s="3"/>
      <c r="X4" s="4"/>
      <c r="Z4" s="33"/>
      <c r="AB4" t="str">
        <f t="shared" ref="AB4:AU4" si="2">D9</f>
        <v/>
      </c>
      <c r="AC4" t="str">
        <f t="shared" si="2"/>
        <v/>
      </c>
      <c r="AD4" t="str">
        <f t="shared" si="2"/>
        <v/>
      </c>
      <c r="AE4" t="str">
        <f t="shared" si="2"/>
        <v/>
      </c>
      <c r="AF4" t="str">
        <f t="shared" si="2"/>
        <v/>
      </c>
      <c r="AG4" t="str">
        <f t="shared" si="2"/>
        <v/>
      </c>
      <c r="AH4" t="str">
        <f t="shared" si="2"/>
        <v/>
      </c>
      <c r="AI4" t="str">
        <f t="shared" si="2"/>
        <v/>
      </c>
      <c r="AJ4" t="str">
        <f t="shared" si="2"/>
        <v/>
      </c>
      <c r="AK4" t="str">
        <f t="shared" si="2"/>
        <v/>
      </c>
      <c r="AL4" t="str">
        <f t="shared" si="2"/>
        <v/>
      </c>
      <c r="AM4" t="str">
        <f t="shared" si="2"/>
        <v/>
      </c>
      <c r="AN4" t="str">
        <f t="shared" si="2"/>
        <v/>
      </c>
      <c r="AO4" t="str">
        <f t="shared" si="2"/>
        <v/>
      </c>
      <c r="AP4" t="str">
        <f t="shared" si="2"/>
        <v/>
      </c>
      <c r="AQ4" t="str">
        <f t="shared" si="2"/>
        <v/>
      </c>
      <c r="AR4" t="str">
        <f t="shared" si="2"/>
        <v/>
      </c>
      <c r="AS4" t="str">
        <f t="shared" si="2"/>
        <v/>
      </c>
      <c r="AT4" t="str">
        <f t="shared" si="2"/>
        <v/>
      </c>
      <c r="AU4" t="str">
        <f t="shared" si="2"/>
        <v/>
      </c>
      <c r="AX4" s="237" t="s">
        <v>141</v>
      </c>
      <c r="AY4" s="3"/>
      <c r="AZ4" s="3"/>
      <c r="BA4" s="3"/>
      <c r="BB4" s="3"/>
      <c r="BC4" s="3"/>
      <c r="BD4" s="3"/>
      <c r="BE4" s="3"/>
      <c r="BF4" s="3"/>
      <c r="BG4" s="3"/>
      <c r="BH4" s="3"/>
      <c r="BI4" s="3"/>
      <c r="BJ4" s="3"/>
      <c r="BK4" s="3"/>
      <c r="BL4" s="3"/>
      <c r="BM4" s="3"/>
      <c r="BN4" s="3"/>
      <c r="BO4" s="3"/>
      <c r="BP4" s="3"/>
      <c r="BQ4" s="4"/>
      <c r="BR4" s="33">
        <v>2.0</v>
      </c>
    </row>
    <row r="5">
      <c r="A5" s="135" t="s">
        <v>235</v>
      </c>
      <c r="B5" s="3"/>
      <c r="C5" s="3"/>
      <c r="D5" s="3"/>
      <c r="E5" s="3"/>
      <c r="F5" s="3"/>
      <c r="G5" s="3"/>
      <c r="H5" s="3"/>
      <c r="I5" s="3"/>
      <c r="J5" s="3"/>
      <c r="K5" s="3"/>
      <c r="L5" s="3"/>
      <c r="M5" s="3"/>
      <c r="N5" s="3"/>
      <c r="O5" s="3"/>
      <c r="P5" s="3"/>
      <c r="Q5" s="3"/>
      <c r="R5" s="3"/>
      <c r="S5" s="3"/>
      <c r="T5" s="3"/>
      <c r="U5" s="3"/>
      <c r="V5" s="3"/>
      <c r="W5" s="3"/>
      <c r="X5" s="4"/>
      <c r="Z5" s="63"/>
      <c r="AA5" s="63"/>
      <c r="AB5" s="61" t="str">
        <f t="shared" ref="AB5:AU5" si="3">D10</f>
        <v/>
      </c>
      <c r="AC5" s="61" t="str">
        <f t="shared" si="3"/>
        <v/>
      </c>
      <c r="AD5" s="61" t="str">
        <f t="shared" si="3"/>
        <v/>
      </c>
      <c r="AE5" s="61" t="str">
        <f t="shared" si="3"/>
        <v/>
      </c>
      <c r="AF5" s="61" t="str">
        <f t="shared" si="3"/>
        <v/>
      </c>
      <c r="AG5" s="61" t="str">
        <f t="shared" si="3"/>
        <v/>
      </c>
      <c r="AH5" s="61" t="str">
        <f t="shared" si="3"/>
        <v/>
      </c>
      <c r="AI5" s="61" t="str">
        <f t="shared" si="3"/>
        <v/>
      </c>
      <c r="AJ5" s="61" t="str">
        <f t="shared" si="3"/>
        <v/>
      </c>
      <c r="AK5" s="61" t="str">
        <f t="shared" si="3"/>
        <v/>
      </c>
      <c r="AL5" s="61" t="str">
        <f t="shared" si="3"/>
        <v/>
      </c>
      <c r="AM5" s="61" t="str">
        <f t="shared" si="3"/>
        <v/>
      </c>
      <c r="AN5" s="61" t="str">
        <f t="shared" si="3"/>
        <v/>
      </c>
      <c r="AO5" s="61" t="str">
        <f t="shared" si="3"/>
        <v/>
      </c>
      <c r="AP5" s="61" t="str">
        <f t="shared" si="3"/>
        <v/>
      </c>
      <c r="AQ5" s="61" t="str">
        <f t="shared" si="3"/>
        <v/>
      </c>
      <c r="AR5" s="61" t="str">
        <f t="shared" si="3"/>
        <v/>
      </c>
      <c r="AS5" s="61" t="str">
        <f t="shared" si="3"/>
        <v/>
      </c>
      <c r="AT5" s="61" t="str">
        <f t="shared" si="3"/>
        <v/>
      </c>
      <c r="AU5" s="61" t="str">
        <f t="shared" si="3"/>
        <v/>
      </c>
      <c r="AX5" s="238" t="s">
        <v>192</v>
      </c>
      <c r="AY5" s="238" t="s">
        <v>193</v>
      </c>
      <c r="AZ5" s="238" t="s">
        <v>194</v>
      </c>
      <c r="BA5" s="238" t="s">
        <v>195</v>
      </c>
      <c r="BB5" s="238" t="s">
        <v>196</v>
      </c>
      <c r="BC5" s="238" t="s">
        <v>236</v>
      </c>
      <c r="BD5" s="238" t="s">
        <v>237</v>
      </c>
      <c r="BE5" s="238" t="s">
        <v>238</v>
      </c>
      <c r="BF5" s="238" t="s">
        <v>239</v>
      </c>
      <c r="BG5" s="238" t="s">
        <v>240</v>
      </c>
      <c r="BH5" s="238" t="s">
        <v>241</v>
      </c>
      <c r="BI5" s="238" t="s">
        <v>242</v>
      </c>
      <c r="BJ5" s="238" t="s">
        <v>243</v>
      </c>
      <c r="BK5" s="238" t="s">
        <v>244</v>
      </c>
      <c r="BL5" s="238" t="s">
        <v>245</v>
      </c>
      <c r="BM5" s="238" t="s">
        <v>246</v>
      </c>
      <c r="BN5" s="238" t="s">
        <v>247</v>
      </c>
      <c r="BO5" s="238" t="s">
        <v>248</v>
      </c>
      <c r="BP5" s="238" t="s">
        <v>249</v>
      </c>
      <c r="BQ5" s="238" t="s">
        <v>250</v>
      </c>
      <c r="BR5" s="138">
        <v>3.0</v>
      </c>
    </row>
    <row r="6">
      <c r="Z6" s="139"/>
      <c r="AA6" s="139"/>
      <c r="AB6" s="140" t="str">
        <f t="shared" ref="AB6:AU6" si="4">D11</f>
        <v/>
      </c>
      <c r="AC6" s="140" t="str">
        <f t="shared" si="4"/>
        <v/>
      </c>
      <c r="AD6" s="140" t="str">
        <f t="shared" si="4"/>
        <v/>
      </c>
      <c r="AE6" s="140" t="str">
        <f t="shared" si="4"/>
        <v/>
      </c>
      <c r="AF6" s="140" t="str">
        <f t="shared" si="4"/>
        <v/>
      </c>
      <c r="AG6" s="140" t="str">
        <f t="shared" si="4"/>
        <v/>
      </c>
      <c r="AH6" s="140" t="str">
        <f t="shared" si="4"/>
        <v/>
      </c>
      <c r="AI6" s="140" t="str">
        <f t="shared" si="4"/>
        <v/>
      </c>
      <c r="AJ6" s="140" t="str">
        <f t="shared" si="4"/>
        <v/>
      </c>
      <c r="AK6" s="140" t="str">
        <f t="shared" si="4"/>
        <v/>
      </c>
      <c r="AL6" s="140" t="str">
        <f t="shared" si="4"/>
        <v/>
      </c>
      <c r="AM6" s="140" t="str">
        <f t="shared" si="4"/>
        <v/>
      </c>
      <c r="AN6" s="140" t="str">
        <f t="shared" si="4"/>
        <v/>
      </c>
      <c r="AO6" s="140" t="str">
        <f t="shared" si="4"/>
        <v/>
      </c>
      <c r="AP6" s="140" t="str">
        <f t="shared" si="4"/>
        <v/>
      </c>
      <c r="AQ6" s="140" t="str">
        <f t="shared" si="4"/>
        <v/>
      </c>
      <c r="AR6" s="140" t="str">
        <f t="shared" si="4"/>
        <v/>
      </c>
      <c r="AS6" s="140" t="str">
        <f t="shared" si="4"/>
        <v/>
      </c>
      <c r="AT6" s="140" t="str">
        <f t="shared" si="4"/>
        <v/>
      </c>
      <c r="AU6" s="140" t="str">
        <f t="shared" si="4"/>
        <v/>
      </c>
      <c r="AX6" s="239" t="str">
        <f>IF(AC9="CO 1",(B44*D44+B45*D45+B46*D46+B47*D47)*100/(4*D48),"")</f>
        <v/>
      </c>
      <c r="AY6" s="240" t="str">
        <f>IF(AC15="CO 1",(B44*E44+B45*E45+B46*E46+B47*E47)*100/(4*E48),"")</f>
        <v/>
      </c>
      <c r="AZ6" s="240" t="str">
        <f>IF(AC16="CO 1",(B44*F44+B45*F45+B46*F46+B47*F47)*100/(4*F48),"")</f>
        <v/>
      </c>
      <c r="BA6" s="240" t="str">
        <f>IF(AC17="CO 1",(B44*G44+B45*G45+B46*G46+B47*G47)*100/(4*G48),"")</f>
        <v/>
      </c>
      <c r="BB6" s="240" t="str">
        <f>IF(AC18="CO 1",(B44*H44+B45*H45+B46*H46+B47*H47)*100/(4*H48),"")</f>
        <v/>
      </c>
      <c r="BC6" s="240" t="str">
        <f>IF(AC19="CO 1",(B44*I44+B45*I45+B46*I46+B47*I47)*100/(4*I48),"")</f>
        <v/>
      </c>
      <c r="BD6" s="240" t="str">
        <f>IF(AC20="CO 1",(B44*J44+B45*J45+B46*J46+B47*J47)*100/(4*J48),"")</f>
        <v/>
      </c>
      <c r="BE6" s="240" t="str">
        <f>IF(AC21="CO 1",(B44*K44+B45*K45+B46*K46+B47*K47)*100/(4*K48),"")</f>
        <v/>
      </c>
      <c r="BF6" s="240" t="str">
        <f>IF(AC22="CO 1",(B44*L44+B45*L45+B46*L46+B47*L47)*100/(4*L48),"")</f>
        <v/>
      </c>
      <c r="BG6" s="240" t="str">
        <f>IF(AC23="CO 1",(B44*M44+B45*M45+B46*M46+B47*M47)*100/(4*M48),"")</f>
        <v/>
      </c>
      <c r="BH6" s="240" t="str">
        <f>IF(AC24="CO 1",(B44*N44+B45*N45+B46*N46+B47*N47)*100/(4*N48),"")</f>
        <v/>
      </c>
      <c r="BI6" s="240" t="str">
        <f>IF(AC25="CO 1",($B$44*O44+$B$45*O45+$B$46*O46+$B$47*O47)*100/(4*O48),"")</f>
        <v/>
      </c>
      <c r="BJ6" s="240" t="str">
        <f>IF(AC26="CO 1",($B$44*P44+$B$45*P45+$B$46*P46+$B$47*P47)*100/(4*P48),"")</f>
        <v/>
      </c>
      <c r="BK6" s="240" t="str">
        <f>IF(AC27="CO 1",($B$44*Q44+$B$45*Q45+$B$46*Q46+$B$47*Q47)*100/(4*Q48),"")</f>
        <v/>
      </c>
      <c r="BL6" s="240" t="str">
        <f>IF(AC28="CO 1",($B$44*R44+$B$45*R45+$B$46*R46+$B$47*R47)*100/(4*R48),"")</f>
        <v/>
      </c>
      <c r="BM6" s="240" t="str">
        <f>IF(AC29="CO 1",($B$44*S44+$B$45*S45+$B$46*S46+$B$47*S47)*100/(4*S48),"")</f>
        <v/>
      </c>
      <c r="BN6" s="240" t="str">
        <f>IF(AC30="CO 1",($B$44*T44+$B$45*T45+$B$46*T46+$B$47*T47)*100/(4*T48),"")</f>
        <v/>
      </c>
      <c r="BO6" s="240" t="str">
        <f>IF(AC31="CO 1",($B$44*U44+$B$45*U45+$B$46*U46+$B$47*U47)*100/(4*U48),"")</f>
        <v/>
      </c>
      <c r="BP6" s="240" t="str">
        <f>IF(AC32="CO 1",($B$44*V44+$B$45*V45+$B$46*V46+$B$47*V47)*100/(4*V48),"")</f>
        <v/>
      </c>
      <c r="BQ6" s="240" t="str">
        <f>IF(AC33="CO 1",($B$44*W44+$B$45*W45+$B$46*W46+$B$47*W47)*100/(4*W48),"")</f>
        <v/>
      </c>
      <c r="BR6" s="142">
        <v>4.0</v>
      </c>
    </row>
    <row r="7">
      <c r="A7" s="143" t="s">
        <v>251</v>
      </c>
      <c r="B7" s="3"/>
      <c r="C7" s="4"/>
      <c r="D7" s="146">
        <v>1.0</v>
      </c>
      <c r="E7" s="146">
        <v>2.0</v>
      </c>
      <c r="F7" s="146">
        <v>3.0</v>
      </c>
      <c r="G7" s="146">
        <v>4.0</v>
      </c>
      <c r="H7" s="146">
        <v>5.0</v>
      </c>
      <c r="I7" s="146">
        <v>6.0</v>
      </c>
      <c r="J7" s="146">
        <v>7.0</v>
      </c>
      <c r="K7" s="146">
        <v>8.0</v>
      </c>
      <c r="L7" s="146">
        <v>9.0</v>
      </c>
      <c r="M7" s="146">
        <v>10.0</v>
      </c>
      <c r="N7" s="146">
        <v>11.0</v>
      </c>
      <c r="O7" s="146">
        <v>12.0</v>
      </c>
      <c r="P7" s="146">
        <v>13.0</v>
      </c>
      <c r="Q7" s="146">
        <v>14.0</v>
      </c>
      <c r="R7" s="146">
        <v>15.0</v>
      </c>
      <c r="S7" s="146">
        <v>16.0</v>
      </c>
      <c r="T7" s="146">
        <v>17.0</v>
      </c>
      <c r="U7" s="146">
        <v>18.0</v>
      </c>
      <c r="V7" s="146">
        <v>19.0</v>
      </c>
      <c r="W7" s="146">
        <v>20.0</v>
      </c>
      <c r="X7" s="241" t="s">
        <v>252</v>
      </c>
      <c r="Z7" s="61"/>
      <c r="AA7" s="61"/>
      <c r="AB7" s="61" t="str">
        <f t="shared" ref="AB7:AU7" si="5">D12</f>
        <v/>
      </c>
      <c r="AC7" s="61" t="str">
        <f t="shared" si="5"/>
        <v/>
      </c>
      <c r="AD7" s="61" t="str">
        <f t="shared" si="5"/>
        <v/>
      </c>
      <c r="AE7" s="61" t="str">
        <f t="shared" si="5"/>
        <v/>
      </c>
      <c r="AF7" s="61" t="str">
        <f t="shared" si="5"/>
        <v/>
      </c>
      <c r="AG7" s="61" t="str">
        <f t="shared" si="5"/>
        <v/>
      </c>
      <c r="AH7" s="61" t="str">
        <f t="shared" si="5"/>
        <v/>
      </c>
      <c r="AI7" s="61" t="str">
        <f t="shared" si="5"/>
        <v/>
      </c>
      <c r="AJ7" s="61" t="str">
        <f t="shared" si="5"/>
        <v/>
      </c>
      <c r="AK7" s="61" t="str">
        <f t="shared" si="5"/>
        <v/>
      </c>
      <c r="AL7" s="61" t="str">
        <f t="shared" si="5"/>
        <v/>
      </c>
      <c r="AM7" s="61" t="str">
        <f t="shared" si="5"/>
        <v/>
      </c>
      <c r="AN7" s="61" t="str">
        <f t="shared" si="5"/>
        <v/>
      </c>
      <c r="AO7" s="61" t="str">
        <f t="shared" si="5"/>
        <v/>
      </c>
      <c r="AP7" s="61" t="str">
        <f t="shared" si="5"/>
        <v/>
      </c>
      <c r="AQ7" s="61" t="str">
        <f t="shared" si="5"/>
        <v/>
      </c>
      <c r="AR7" s="61" t="str">
        <f t="shared" si="5"/>
        <v/>
      </c>
      <c r="AS7" s="61" t="str">
        <f t="shared" si="5"/>
        <v/>
      </c>
      <c r="AT7" s="61" t="str">
        <f t="shared" si="5"/>
        <v/>
      </c>
      <c r="AU7" s="61" t="str">
        <f t="shared" si="5"/>
        <v/>
      </c>
      <c r="AV7" s="96" t="s">
        <v>141</v>
      </c>
      <c r="AW7" s="144" t="str">
        <f>IF(COUNTBLANK(AX12:BQ12)=20,"",AVERAGE(AX12:BQ12))</f>
        <v/>
      </c>
      <c r="AX7" s="240" t="str">
        <f>IF(AE9="CO 1",(B44*D44+B45*D45+B46*D46+B47*D47)*100/(4*D48),"")</f>
        <v/>
      </c>
      <c r="AY7" s="240" t="str">
        <f>IF(AE15="CO 1",(B44*E44+B45*E45+B46*E46+B47*E47)*100/(4*E48),"")</f>
        <v/>
      </c>
      <c r="AZ7" s="240" t="str">
        <f>IF(AE16="CO 1",(B44*F44+B45*F45+B46*F46+B47*F47)*100/(4*F48),"")</f>
        <v/>
      </c>
      <c r="BA7" s="240" t="str">
        <f>IF(AE17="CO 1",(B44*G44+B45*G45+B46*G46+B47*G47)*100/(4*G48),"")</f>
        <v/>
      </c>
      <c r="BB7" s="240" t="str">
        <f>IF(AE18="CO 1",(B44*H44+B45*H45+B46*H46+B47*H47)*100/(4*H48),"")</f>
        <v/>
      </c>
      <c r="BC7" s="240" t="str">
        <f>IF(AE19="CO 1",(B44*I44+B45*I45+B46*I46+B47*I47)*100/(4*I48),"")</f>
        <v/>
      </c>
      <c r="BD7" s="240" t="str">
        <f>IF(AE20="CO 1",(B44*J44+B45*J45+B46*J46+B47*J47)*100/(4*J48),"")</f>
        <v/>
      </c>
      <c r="BE7" s="240" t="str">
        <f>IF(AE21="CO 1",(B44*K44+B45*K45+B46*K46+B47*K47)*100/(4*K48),"")</f>
        <v/>
      </c>
      <c r="BF7" s="240" t="str">
        <f>IF(AE22="CO 1",(B44*L44+B45*L45+B46*L46+B47*L47)*100/(4*L48),"")</f>
        <v/>
      </c>
      <c r="BG7" s="240" t="str">
        <f>IF(AE23="CO 1",(B44*M44+B45*M45+B46*M46+B47*M47)*100/(4*M48),"")</f>
        <v/>
      </c>
      <c r="BH7" s="240" t="str">
        <f>IF(AE24="CO 1",(B44*N44+B45*N45+B46*N46+B47*N47)*100/(4*N48),"")</f>
        <v/>
      </c>
      <c r="BI7" s="240" t="str">
        <f>IF(AE25="CO 1",($B$44*O44+$B$45*O45+$B$46*O46+$B$47*O47)*100/(4*O48),"")</f>
        <v/>
      </c>
      <c r="BJ7" s="240" t="str">
        <f>IF(AE26="CO 1",($B$44*P44+$B$45*P45+$B$46*P46+$B$47*P47)*100/(4*P48),"")</f>
        <v/>
      </c>
      <c r="BK7" s="149" t="str">
        <f>IF(AE27="CO 1",($B$44*Q44+$B$45*Q45+$B$46*Q46+$B$47*Q47)*100/(4*Q48),"")</f>
        <v/>
      </c>
      <c r="BL7" s="149" t="str">
        <f>IF(AE28="CO 1",($B$44*R44+$B$45*R45+$B$46*R46+$B$47*R47)*100/(4*R48),"")</f>
        <v/>
      </c>
      <c r="BM7" s="149" t="str">
        <f>IF(AE29="CO 1",($B$44*S44+$B$45*S45+$B$46*S46+$B$47*S47)*100/(4*S48),"")</f>
        <v/>
      </c>
      <c r="BN7" s="149" t="str">
        <f>IF(AE30="CO 1",($B$44*T44+$B$45*T45+$B$46*T46+$B$47*T47)*100/(4*T48),"")</f>
        <v/>
      </c>
      <c r="BO7" s="149" t="str">
        <f>IF(AE31="CO 1",($B$44*U44+$B$45*U45+$B$46*U46+$B$47*U47)*100/(4*U48),"")</f>
        <v/>
      </c>
      <c r="BP7" s="149" t="str">
        <f>IF(AE32="CO 1",($B$44*V44+$B$45*V45+$B$46*V46+$B$47*V47)*100/(4*V48),"")</f>
        <v/>
      </c>
      <c r="BQ7" s="149" t="str">
        <f>IF(AE33="CO 1",($B$44*W44+$B$45*W45+$B$46*W46+$B$47*W47)*100/(4*W48),"")</f>
        <v/>
      </c>
      <c r="BR7" s="142">
        <v>5.0</v>
      </c>
    </row>
    <row r="8">
      <c r="A8" s="145" t="s">
        <v>200</v>
      </c>
      <c r="B8" s="46"/>
      <c r="C8" s="47"/>
      <c r="D8" s="146" t="str">
        <f>'BATCH 1'!D8</f>
        <v/>
      </c>
      <c r="E8" s="146" t="str">
        <f>'BATCH 1'!E8</f>
        <v/>
      </c>
      <c r="F8" s="146" t="str">
        <f>'BATCH 1'!F8</f>
        <v/>
      </c>
      <c r="G8" s="146" t="str">
        <f>'BATCH 1'!G8</f>
        <v/>
      </c>
      <c r="H8" s="146" t="str">
        <f>'BATCH 1'!H8</f>
        <v/>
      </c>
      <c r="I8" s="146" t="str">
        <f>'BATCH 1'!I8</f>
        <v/>
      </c>
      <c r="J8" s="146" t="str">
        <f>'BATCH 1'!J8</f>
        <v/>
      </c>
      <c r="K8" s="146" t="str">
        <f>'BATCH 1'!K8</f>
        <v/>
      </c>
      <c r="L8" s="146" t="str">
        <f>'BATCH 1'!L8</f>
        <v/>
      </c>
      <c r="M8" s="146" t="str">
        <f>'BATCH 1'!M8</f>
        <v/>
      </c>
      <c r="N8" s="146" t="str">
        <f>'BATCH 1'!N8</f>
        <v/>
      </c>
      <c r="O8" s="146" t="str">
        <f>'BATCH 1'!O8</f>
        <v/>
      </c>
      <c r="P8" s="146" t="str">
        <f>'BATCH 1'!P8</f>
        <v/>
      </c>
      <c r="Q8" s="146" t="str">
        <f>'BATCH 1'!Q8</f>
        <v/>
      </c>
      <c r="R8" s="146" t="str">
        <f>'BATCH 1'!R8</f>
        <v/>
      </c>
      <c r="S8" s="146" t="str">
        <f>'BATCH 1'!S8</f>
        <v/>
      </c>
      <c r="T8" s="146" t="str">
        <f>'BATCH 1'!T8</f>
        <v/>
      </c>
      <c r="U8" s="146" t="str">
        <f>'BATCH 1'!U8</f>
        <v/>
      </c>
      <c r="V8" s="146" t="str">
        <f>'BATCH 1'!V8</f>
        <v/>
      </c>
      <c r="W8" s="146" t="str">
        <f>'BATCH 1'!W8</f>
        <v/>
      </c>
      <c r="X8" s="91"/>
      <c r="Z8" s="61"/>
      <c r="AA8" s="61"/>
      <c r="AB8" s="61" t="str">
        <f t="shared" ref="AB8:AU8" si="6">D13</f>
        <v/>
      </c>
      <c r="AC8" s="61" t="str">
        <f t="shared" si="6"/>
        <v/>
      </c>
      <c r="AD8" s="61" t="str">
        <f t="shared" si="6"/>
        <v/>
      </c>
      <c r="AE8" s="61" t="str">
        <f t="shared" si="6"/>
        <v/>
      </c>
      <c r="AF8" s="61" t="str">
        <f t="shared" si="6"/>
        <v/>
      </c>
      <c r="AG8" s="61" t="str">
        <f t="shared" si="6"/>
        <v/>
      </c>
      <c r="AH8" s="61" t="str">
        <f t="shared" si="6"/>
        <v/>
      </c>
      <c r="AI8" s="61" t="str">
        <f t="shared" si="6"/>
        <v/>
      </c>
      <c r="AJ8" s="61" t="str">
        <f t="shared" si="6"/>
        <v/>
      </c>
      <c r="AK8" s="61" t="str">
        <f t="shared" si="6"/>
        <v/>
      </c>
      <c r="AL8" s="61" t="str">
        <f t="shared" si="6"/>
        <v/>
      </c>
      <c r="AM8" s="61" t="str">
        <f t="shared" si="6"/>
        <v/>
      </c>
      <c r="AN8" s="61" t="str">
        <f t="shared" si="6"/>
        <v/>
      </c>
      <c r="AO8" s="61" t="str">
        <f t="shared" si="6"/>
        <v/>
      </c>
      <c r="AP8" s="61" t="str">
        <f t="shared" si="6"/>
        <v/>
      </c>
      <c r="AQ8" s="61" t="str">
        <f t="shared" si="6"/>
        <v/>
      </c>
      <c r="AR8" s="61" t="str">
        <f t="shared" si="6"/>
        <v/>
      </c>
      <c r="AS8" s="61" t="str">
        <f t="shared" si="6"/>
        <v/>
      </c>
      <c r="AT8" s="61" t="str">
        <f t="shared" si="6"/>
        <v/>
      </c>
      <c r="AU8" s="61" t="str">
        <f t="shared" si="6"/>
        <v/>
      </c>
      <c r="AV8" s="96" t="s">
        <v>142</v>
      </c>
      <c r="AW8" s="144" t="str">
        <f>IF(COUNTBLANK(AX22:BQ22)=20,"",AVERAGE(AX22:BQ22))</f>
        <v/>
      </c>
      <c r="AX8" s="242" t="str">
        <f>IF(AG9="CO 1",(B44*D44+B45*D45+B46*D46+B47*D47)*100/(4*D48),"")</f>
        <v/>
      </c>
      <c r="AY8" s="242" t="str">
        <f>IF(AG15="CO 1",(B44*E44+B45*E45+B46*E46+B47*E47)*100/(4*E48),"")</f>
        <v/>
      </c>
      <c r="AZ8" s="242" t="str">
        <f>IF(AG16="CO 1",(B44*F44+B45*F45+B46*F46+B47*F47)*100/(4*F48),"")</f>
        <v/>
      </c>
      <c r="BA8" s="242" t="str">
        <f>IF(AG17="CO 1",(B44*G44+B45*G45+B46*G46+B47*G47)*100/(4*G48),"")</f>
        <v/>
      </c>
      <c r="BB8" s="242" t="str">
        <f>IF(AG18="CO 1",(B44*H44+B45*H45+B46*H46+B47*H47)*100/(4*H48),"")</f>
        <v/>
      </c>
      <c r="BC8" s="242" t="str">
        <f>IF(AG19="CO 1",(B44*I44+B45*I45+B46*I46+B47*I47)*100/(4*I48),"")</f>
        <v/>
      </c>
      <c r="BD8" s="242" t="str">
        <f>IF(AG20="CO 1",(B44*J44+B45*J45+B46*J46+B47*J47)*100/(4*J48),"")</f>
        <v/>
      </c>
      <c r="BE8" s="242" t="str">
        <f>IF(AG21="CO 1",(B44*K44+B45*K45+B46*K46+B47*K47)*100/(4*K48),"")</f>
        <v/>
      </c>
      <c r="BF8" s="242" t="str">
        <f>IF(AG22="CO 1",(B44*L44+B45*L45+B46*L46+B47*L47)*100/(4*L48),"")</f>
        <v/>
      </c>
      <c r="BG8" s="242" t="str">
        <f>IF(AG23="CO 1",(B44*M44+B45*M45+B46*M46+B47*M47)*100/(4*M48),"")</f>
        <v/>
      </c>
      <c r="BH8" s="242" t="str">
        <f>IF(AG24="CO 1",(B44*N44+B45*N45+B46*N46+B47*N47)*100/(4*N48),"")</f>
        <v/>
      </c>
      <c r="BI8" s="242" t="str">
        <f>IF(AG25="CO 1",($B$44*O44+$B$45*O45+$B$46*O46+$B$47*O47)*100/(4*O48),"")</f>
        <v/>
      </c>
      <c r="BJ8" s="242" t="str">
        <f>IF(AG26="CO 1",($B$44*P44+$B$45*P45+$B$46*P46+$B$47*P47)*100/(4*P48),"")</f>
        <v/>
      </c>
      <c r="BK8" s="242" t="str">
        <f>IF(AG27="CO 1",($B$44*Q44+$B$45*Q45+$B$46*Q46+$B$47*Q47)*100/(4*Q48),"")</f>
        <v/>
      </c>
      <c r="BL8" s="242" t="str">
        <f>IF(AG28="CO 1",($B$44*R44+$B$45*R45+$B$46*R46+$B$47*R47)*100/(4*R48),"")</f>
        <v/>
      </c>
      <c r="BM8" s="242" t="str">
        <f>IF(AG29="CO 1",($B$44*S44+$B$45*S45+$B$46*S46+$B$47*S47)*100/(4*S48),"")</f>
        <v/>
      </c>
      <c r="BN8" s="242" t="str">
        <f>IF(AG30="CO 1",($B$44*T44+$B$45*T45+$B$46*T46+$B$47*T47)*100/(4*T48),"")</f>
        <v/>
      </c>
      <c r="BO8" s="242" t="str">
        <f>IF(AG31="CO 1",($B$44*U44+$B$45*U45+$B$46*U46+$B$47*U47)*100/(4*U48),"")</f>
        <v/>
      </c>
      <c r="BP8" s="242" t="str">
        <f>IF(AG32="CO 1",($B$44*V44+$B$45*V45+$B$46*V46+$B$47*V47)*100/(4*V48),"")</f>
        <v/>
      </c>
      <c r="BQ8" s="242" t="str">
        <f>IF(AG33="CO 1",($B$44*W44+$B$45*W45+$B$46*W46+$B$47*W47)*100/(4*W48),"")</f>
        <v/>
      </c>
      <c r="BR8" s="142">
        <v>6.0</v>
      </c>
    </row>
    <row r="9">
      <c r="A9" s="54"/>
      <c r="C9" s="55"/>
      <c r="D9" s="146" t="str">
        <f>'BATCH 1'!D9</f>
        <v/>
      </c>
      <c r="E9" s="146" t="str">
        <f>'BATCH 1'!E9</f>
        <v/>
      </c>
      <c r="F9" s="146" t="str">
        <f>'BATCH 1'!F9</f>
        <v/>
      </c>
      <c r="G9" s="146" t="str">
        <f>'BATCH 1'!G9</f>
        <v/>
      </c>
      <c r="H9" s="146" t="str">
        <f>'BATCH 1'!H9</f>
        <v/>
      </c>
      <c r="I9" s="146" t="str">
        <f>'BATCH 1'!I9</f>
        <v/>
      </c>
      <c r="J9" s="146" t="str">
        <f>'BATCH 1'!J9</f>
        <v/>
      </c>
      <c r="K9" s="146" t="str">
        <f>'BATCH 1'!K9</f>
        <v/>
      </c>
      <c r="L9" s="146" t="str">
        <f>'BATCH 1'!L9</f>
        <v/>
      </c>
      <c r="M9" s="146" t="str">
        <f>'BATCH 1'!M9</f>
        <v/>
      </c>
      <c r="N9" s="146" t="str">
        <f>'BATCH 1'!N9</f>
        <v/>
      </c>
      <c r="O9" s="146" t="str">
        <f>'BATCH 1'!O9</f>
        <v/>
      </c>
      <c r="P9" s="146" t="str">
        <f>'BATCH 1'!P9</f>
        <v/>
      </c>
      <c r="Q9" s="146" t="str">
        <f>'BATCH 1'!Q9</f>
        <v/>
      </c>
      <c r="R9" s="146" t="str">
        <f>'BATCH 1'!R9</f>
        <v/>
      </c>
      <c r="S9" s="146" t="str">
        <f>'BATCH 1'!S9</f>
        <v/>
      </c>
      <c r="T9" s="146" t="str">
        <f>'BATCH 1'!T9</f>
        <v/>
      </c>
      <c r="U9" s="146" t="str">
        <f>'BATCH 1'!U9</f>
        <v/>
      </c>
      <c r="V9" s="146" t="str">
        <f>'BATCH 1'!V9</f>
        <v/>
      </c>
      <c r="W9" s="146" t="str">
        <f>'BATCH 1'!W9</f>
        <v/>
      </c>
      <c r="X9" s="91"/>
      <c r="Z9" s="61"/>
      <c r="AA9" s="61"/>
      <c r="AB9" s="61" t="str">
        <f>IFERROR(__xludf.DUMMYFUNCTION("SPLIT(AB3,""_"")"),"#VALUE!")</f>
        <v>#VALUE!</v>
      </c>
      <c r="AC9" s="61"/>
      <c r="AD9" s="61" t="str">
        <f>IFERROR(__xludf.DUMMYFUNCTION("SPLIT(AB4,""_"")"),"#VALUE!")</f>
        <v>#VALUE!</v>
      </c>
      <c r="AE9" s="61"/>
      <c r="AF9" s="148" t="str">
        <f>IFERROR(__xludf.DUMMYFUNCTION("SPLIT(AB5,""_"")"),"#VALUE!")</f>
        <v>#VALUE!</v>
      </c>
      <c r="AH9" s="243" t="str">
        <f>IFERROR(__xludf.DUMMYFUNCTION("SPLIT(AB6,""_"")"),"#VALUE!")</f>
        <v>#VALUE!</v>
      </c>
      <c r="AJ9" t="str">
        <f>IFERROR(__xludf.DUMMYFUNCTION("SPLIT(AB7,""_"")"),"#VALUE!")</f>
        <v>#VALUE!</v>
      </c>
      <c r="AL9" t="str">
        <f>IFERROR(__xludf.DUMMYFUNCTION("SPLIT(AB8,""_"")"),"#VALUE!")</f>
        <v>#VALUE!</v>
      </c>
      <c r="AV9" s="96" t="s">
        <v>145</v>
      </c>
      <c r="AW9" s="144" t="str">
        <f>IF(COUNTBLANK(AX32:BQ32)=20,"",AVERAGE(AX32:BQ32))</f>
        <v/>
      </c>
      <c r="AX9" s="239" t="str">
        <f>IF(AI9="CO 1",(B44*D44+B45*D45+B46*D46+B47*D47)*100/(4*D48),"")</f>
        <v/>
      </c>
      <c r="AY9" s="239" t="str">
        <f>IF(AI15="CO 1",(B44*E44+B45*E45+B46*E46+B47*E47)*100/(4*E48),"")</f>
        <v/>
      </c>
      <c r="AZ9" s="239" t="str">
        <f>IF(AI16="CO 1",(B44*F44+B45*F45+B46*F46+B47*F47)*100/(4*F48),"")</f>
        <v/>
      </c>
      <c r="BA9" s="239" t="str">
        <f>IF(AI17="CO 1",(B44*G44+B45*G45+B46*G46+B47*G47)*100/(4*G48),"")</f>
        <v/>
      </c>
      <c r="BB9" s="239" t="str">
        <f>IF(AI18="CO 1",(B44*H44+B45*H45+B46*H46+B47*H47)*100/(4*H48),"")</f>
        <v/>
      </c>
      <c r="BC9" s="239" t="str">
        <f>IF(AI19="CO 1",(B44*I44+B45*I45+B46*I46+B47*I47)*100/(4*I48),"")</f>
        <v/>
      </c>
      <c r="BD9" s="239" t="str">
        <f>IF(AI20="CO 1",(B44*J44+B45*J45+B46*J46+B47*J47)*100/(4*J48),"")</f>
        <v/>
      </c>
      <c r="BE9" s="239" t="str">
        <f>IF(AI21="CO 1",(B44*K44+B45*K45+B46*K46+B47*K47)*100/(4*K48),"")</f>
        <v/>
      </c>
      <c r="BF9" s="239" t="str">
        <f>IF(AI22="CO 1",(B44*L44+B45*L45+B46*L46+B47*L47)*100/(4*L48),"")</f>
        <v/>
      </c>
      <c r="BG9" s="239" t="str">
        <f>IF(AI23="CO 1",(B44*M44+B45*M45+B46*M46+B47*M47)*100/(4*M48),"")</f>
        <v/>
      </c>
      <c r="BH9" s="239" t="str">
        <f>IF(AI24="CO 1",(B44*N44+B45*N45+B46*N46+B47*N47)*100/(4*N48),"")</f>
        <v/>
      </c>
      <c r="BI9" s="239" t="str">
        <f>IF(AI25="CO 1",($B$44*O44+$B$45*O45+$B$46*O46+$B$47*O47)*100/(4*O48),"")</f>
        <v/>
      </c>
      <c r="BJ9" s="239" t="str">
        <f>IF(AI26="CO 1",($B$44*P44+$B$45*P45+$B$46*P46+$B$47*P47)*100/(4*P48),"")</f>
        <v/>
      </c>
      <c r="BK9" s="239" t="str">
        <f>IF(AI27="CO 1",($B$44*Q44+$B$45*Q45+$B$46*Q46+$B$47*Q47)*100/(4*Q48),"")</f>
        <v/>
      </c>
      <c r="BL9" s="239" t="str">
        <f>IF(AI28="CO 1",($B$44*R44+$B$45*R45+$B$46*R46+$B$47*R47)*100/(4*R48),"")</f>
        <v/>
      </c>
      <c r="BM9" s="239" t="str">
        <f>IF(AI29="CO 1",($B$44*S44+$B$45*S45+$B$46*S46+$B$47*S47)*100/(4*S48),"")</f>
        <v/>
      </c>
      <c r="BN9" s="239" t="str">
        <f>IF(AI30="CO 1",($B$44*T44+$B$45*T45+$B$46*T46+$B$47*T47)*100/(4*T48),"")</f>
        <v/>
      </c>
      <c r="BO9" s="239" t="str">
        <f>IF(AI31="CO 1",($B$44*U44+$B$45*U45+$B$46*U46+$B$47*U47)*100/(4*U48),"")</f>
        <v/>
      </c>
      <c r="BP9" s="239" t="str">
        <f>IF(AI32="CO 1",($B$44*V44+$B$45*V45+$B$46*V46+$B$47*V47)*100/(4*V48),"")</f>
        <v/>
      </c>
      <c r="BQ9" s="239" t="str">
        <f>IF(AI33="CO 1",($B$44*W44+$B$45*W45+$B$46*W46+$B$47*W47)*100/(4*W48),"")</f>
        <v/>
      </c>
      <c r="BR9" s="142">
        <v>7.0</v>
      </c>
    </row>
    <row r="10">
      <c r="A10" s="54"/>
      <c r="C10" s="55"/>
      <c r="D10" s="146" t="str">
        <f>'BATCH 1'!D10</f>
        <v/>
      </c>
      <c r="E10" s="146" t="str">
        <f>'BATCH 1'!E10</f>
        <v/>
      </c>
      <c r="F10" s="146" t="str">
        <f>'BATCH 1'!F10</f>
        <v/>
      </c>
      <c r="G10" s="146" t="str">
        <f>'BATCH 1'!G10</f>
        <v/>
      </c>
      <c r="H10" s="146" t="str">
        <f>'BATCH 1'!H10</f>
        <v/>
      </c>
      <c r="I10" s="146" t="str">
        <f>'BATCH 1'!I10</f>
        <v/>
      </c>
      <c r="J10" s="146" t="str">
        <f>'BATCH 1'!J10</f>
        <v/>
      </c>
      <c r="K10" s="146" t="str">
        <f>'BATCH 1'!K10</f>
        <v/>
      </c>
      <c r="L10" s="146" t="str">
        <f>'BATCH 1'!L10</f>
        <v/>
      </c>
      <c r="M10" s="146" t="str">
        <f>'BATCH 1'!M10</f>
        <v/>
      </c>
      <c r="N10" s="146" t="str">
        <f>'BATCH 1'!N10</f>
        <v/>
      </c>
      <c r="O10" s="146" t="str">
        <f>'BATCH 1'!O10</f>
        <v/>
      </c>
      <c r="P10" s="146" t="str">
        <f>'BATCH 1'!P10</f>
        <v/>
      </c>
      <c r="Q10" s="146" t="str">
        <f>'BATCH 1'!Q10</f>
        <v/>
      </c>
      <c r="R10" s="146" t="str">
        <f>'BATCH 1'!R10</f>
        <v/>
      </c>
      <c r="S10" s="146" t="str">
        <f>'BATCH 1'!S10</f>
        <v/>
      </c>
      <c r="T10" s="146" t="str">
        <f>'BATCH 1'!T10</f>
        <v/>
      </c>
      <c r="U10" s="146" t="str">
        <f>'BATCH 1'!U10</f>
        <v/>
      </c>
      <c r="V10" s="146" t="str">
        <f>'BATCH 1'!V10</f>
        <v/>
      </c>
      <c r="W10" s="146" t="str">
        <f>'BATCH 1'!W10</f>
        <v/>
      </c>
      <c r="X10" s="91"/>
      <c r="Z10" s="61"/>
      <c r="AA10" s="61"/>
      <c r="AB10" s="61"/>
      <c r="AC10" s="61"/>
      <c r="AD10" s="61"/>
      <c r="AE10" s="61"/>
      <c r="AF10" s="148"/>
      <c r="AV10" s="96" t="s">
        <v>146</v>
      </c>
      <c r="AW10" s="144" t="str">
        <f>IF(COUNTBLANK(AX43:BQ43)=20,"",AVERAGE(AX43:BQ43))</f>
        <v/>
      </c>
      <c r="AX10" s="244" t="str">
        <f>IF(AK9="CO 1",(B44*D44+B45*D45+B46*D46+B47*D47)*100/(4*D48),"")</f>
        <v/>
      </c>
      <c r="AY10" s="244" t="str">
        <f>IF(AK15="CO 1",(B44*E44+B45*E45+B46*E46+B47*E47)*100/(4*E48),"")</f>
        <v/>
      </c>
      <c r="AZ10" s="244" t="str">
        <f>IF(AK16="CO 1",(B44*F44+B45*F45+B46*F46+B47*F47)*100/(4*F48),"")</f>
        <v/>
      </c>
      <c r="BA10" s="244" t="str">
        <f>IF(AK17="CO 1",(B44*G44+B45*G45+B46*G46+B47*G47)*100/(4*G48),"")</f>
        <v/>
      </c>
      <c r="BB10" s="244" t="str">
        <f>IF(AK18="CO 1",(B44*H44+B45*H45+B46*H46+B47*H47)*100/(4*H48),"")</f>
        <v/>
      </c>
      <c r="BC10" s="244" t="str">
        <f>IF(AK19="CO 1",(B44*I44+B45*I45+B46*I46+B47*I47)*100/(4*I48),"")</f>
        <v/>
      </c>
      <c r="BD10" s="244" t="str">
        <f>IF(AK20="CO 1",(B44*J44+B45*J45+B46*J46+B47*J47)*100/(4*J48),"")</f>
        <v/>
      </c>
      <c r="BE10" s="244" t="str">
        <f>IF(AK21="CO 1",(B44*K44+B45*K45+B46*K46+B47*K47)*100/(4*K48),"")</f>
        <v/>
      </c>
      <c r="BF10" s="244" t="str">
        <f>IF(AK22="CO 1",(B44*L44+B45*L45+B46*L46+B47*L47)*100/(4*L48),"")</f>
        <v/>
      </c>
      <c r="BG10" s="244" t="str">
        <f>IF(AK23="CO 1",(B44*M44+B45*M45+B46*M46+B47*M47)*100/(4*M48),"")</f>
        <v/>
      </c>
      <c r="BH10" s="244" t="str">
        <f>IF(AK24="CO 1",(B44*N44+B45*N45+B46*N46+B47*N47)*100/(4*N48),"")</f>
        <v/>
      </c>
      <c r="BI10" s="244" t="str">
        <f>IF(AK25="CO 1",($B$44*O44+$B$45*O45+$B$46*O46+$B$47*O47)*100/(4*O48),"")</f>
        <v/>
      </c>
      <c r="BJ10" s="244" t="str">
        <f>IF(AK26="CO 1",($B$44*P44+$B$45*P45+$B$46*P46+$B$47*P47)*100/(4*P48),"")</f>
        <v/>
      </c>
      <c r="BK10" s="244" t="str">
        <f>IF(AK27="CO 1",($B$44*Q44+$B$45*Q45+$B$46*Q46+$B$47*Q47)*100/(4*Q48),"")</f>
        <v/>
      </c>
      <c r="BL10" s="244" t="str">
        <f>IF(AK28="CO 1",($B$44*R44+$B$45*R45+$B$46*R46+$B$47*R47)*100/(4*R48),"")</f>
        <v/>
      </c>
      <c r="BM10" s="244" t="str">
        <f>IF(AK29="CO 1",($B$44*S44+$B$45*S45+$B$46*S46+$B$47*S47)*100/(4*S48),"")</f>
        <v/>
      </c>
      <c r="BN10" s="244" t="str">
        <f>IF(AK30="CO 1",($B$44*T44+$B$45*T45+$B$46*T46+$B$47*T47)*100/(4*T48),"")</f>
        <v/>
      </c>
      <c r="BO10" s="244" t="str">
        <f>IF(AK31="CO 1",($B$44*U44+$B$45*U45+$B$46*U46+$B$47*U47)*100/(4*U48),"")</f>
        <v/>
      </c>
      <c r="BP10" s="244" t="str">
        <f>IF(AK32="CO 1",($B$44*V44+$B$45*V45+$B$46*V46+$B$47*V47)*100/(4*V48),"")</f>
        <v/>
      </c>
      <c r="BQ10" s="244" t="str">
        <f>IF(AK33="CO 1",($B$44*W44+$B$45*W45+$B$46*W46+$B$47*W47)*100/(4*W48),"")</f>
        <v/>
      </c>
      <c r="BR10" s="142"/>
    </row>
    <row r="11">
      <c r="A11" s="54"/>
      <c r="C11" s="55"/>
      <c r="D11" s="146" t="str">
        <f>'BATCH 1'!D11</f>
        <v/>
      </c>
      <c r="E11" s="146" t="str">
        <f>'BATCH 1'!E11</f>
        <v/>
      </c>
      <c r="F11" s="146" t="str">
        <f>'BATCH 1'!F11</f>
        <v/>
      </c>
      <c r="G11" s="146" t="str">
        <f>'BATCH 1'!G11</f>
        <v/>
      </c>
      <c r="H11" s="146" t="str">
        <f>'BATCH 1'!H11</f>
        <v/>
      </c>
      <c r="I11" s="146" t="str">
        <f>'BATCH 1'!I11</f>
        <v/>
      </c>
      <c r="J11" s="146" t="str">
        <f>'BATCH 1'!J11</f>
        <v/>
      </c>
      <c r="K11" s="146" t="str">
        <f>'BATCH 1'!K11</f>
        <v/>
      </c>
      <c r="L11" s="146" t="str">
        <f>'BATCH 1'!L11</f>
        <v/>
      </c>
      <c r="M11" s="146" t="str">
        <f>'BATCH 1'!M11</f>
        <v/>
      </c>
      <c r="N11" s="146" t="str">
        <f>'BATCH 1'!N11</f>
        <v/>
      </c>
      <c r="O11" s="146" t="str">
        <f>'BATCH 1'!O11</f>
        <v/>
      </c>
      <c r="P11" s="146" t="str">
        <f>'BATCH 1'!P11</f>
        <v/>
      </c>
      <c r="Q11" s="146" t="str">
        <f>'BATCH 1'!Q11</f>
        <v/>
      </c>
      <c r="R11" s="146" t="str">
        <f>'BATCH 1'!R11</f>
        <v/>
      </c>
      <c r="S11" s="146" t="str">
        <f>'BATCH 1'!S11</f>
        <v/>
      </c>
      <c r="T11" s="146" t="str">
        <f>'BATCH 1'!T11</f>
        <v/>
      </c>
      <c r="U11" s="146" t="str">
        <f>'BATCH 1'!U11</f>
        <v/>
      </c>
      <c r="V11" s="146" t="str">
        <f>'BATCH 1'!V11</f>
        <v/>
      </c>
      <c r="W11" s="146" t="str">
        <f>'BATCH 1'!W11</f>
        <v/>
      </c>
      <c r="X11" s="91"/>
      <c r="Z11" s="61"/>
      <c r="AA11" s="61"/>
      <c r="AB11" s="61"/>
      <c r="AC11" s="61"/>
      <c r="AD11" s="61"/>
      <c r="AE11" s="61"/>
      <c r="AF11" s="148"/>
      <c r="AV11" s="96" t="s">
        <v>147</v>
      </c>
      <c r="AW11" s="144" t="str">
        <f>IF(COUNTBLANK(AX53:BQ53)=20,"",AVERAGE(AX53:BQ53))</f>
        <v/>
      </c>
      <c r="AX11" s="239" t="str">
        <f>IF(AM9="CO 1",(B44*D44+B45*D45+B46*D46+B47*D47)*100/(4*D48),"")</f>
        <v/>
      </c>
      <c r="AY11" s="239" t="str">
        <f>IF(AM15="CO 1",(B44*E44+B45*E45+B46*E46+B47*E47)*100/(4*E48),"")</f>
        <v/>
      </c>
      <c r="AZ11" s="239" t="str">
        <f>IF(AM16="CO 1",(B44*F44+B45*F45+B46*F46+B47*F47)*100/(4*F48),"")</f>
        <v/>
      </c>
      <c r="BA11" s="239" t="str">
        <f>IF(AM17="CO 1",(B44*G44+B45*G45+B46*G46+B47*G47)*100/(4*G48),"")</f>
        <v/>
      </c>
      <c r="BB11" s="239" t="str">
        <f>IF(AM18="CO 1",(B44*H44+B45*H45+B46*H46+B47*H47)*100/(4*H48),"")</f>
        <v/>
      </c>
      <c r="BC11" s="239" t="str">
        <f>IF(AM19="CO 1",(B44*I44+B45*I45+B46*I46+B47*I47)*100/(4*I48),"")</f>
        <v/>
      </c>
      <c r="BD11" s="239" t="str">
        <f>IF(AM20="CO 1",(B44*J44+B45*J45+B46*J46+B47*J47)*100/(4*J48),"")</f>
        <v/>
      </c>
      <c r="BE11" s="239" t="str">
        <f>IF(AM21="CO 1",(B44*K44+B45*K45+B46*K46+B47*K47)*100/(4*K48),"")</f>
        <v/>
      </c>
      <c r="BF11" s="239" t="str">
        <f>IF(AM22="CO 1",(B44*L44+B45*L45+B46*L46+B47*L47)*100/(4*L48),"")</f>
        <v/>
      </c>
      <c r="BG11" s="239" t="str">
        <f>IF(AM23="CO 1",(B44*M44+B45*M45+B46*M46+B47*M47)*100/(4*M48),"")</f>
        <v/>
      </c>
      <c r="BH11" s="239" t="str">
        <f>IF(AM24="CO 1",(B44*N44+B45*N45+B46*N46+B47*N47)*100/(4*N48),"")</f>
        <v/>
      </c>
      <c r="BI11" s="239" t="str">
        <f>IF(AM25="CO 1",($B$44*O44+$B$45*O45+$B$46*O46+$B$47*O47)*100/(4*O48),"")</f>
        <v/>
      </c>
      <c r="BJ11" s="239" t="str">
        <f>IF(AM26="CO 1",($B$44*P44+$B$45*P45+$B$46*P46+$B$47*P47)*100/(4*P48),"")</f>
        <v/>
      </c>
      <c r="BK11" s="239" t="str">
        <f>IF(AM27="CO 1",($B$44*Q44+$B$45*Q45+$B$46*Q46+$B$47*Q47)*100/(4*Q48),"")</f>
        <v/>
      </c>
      <c r="BL11" s="239" t="str">
        <f>IF(AM28="CO 1",($B$44*R44+$B$45*R45+$B$46*R46+$B$47*R47)*100/(4*R48),"")</f>
        <v/>
      </c>
      <c r="BM11" s="239" t="str">
        <f>IF(AM29="CO 1",($B$44*S44+$B$45*S45+$B$46*S46+$B$47*S47)*100/(4*S48),"")</f>
        <v/>
      </c>
      <c r="BN11" s="239" t="str">
        <f>IF(AM30="CO 1",($B$44*T44+$B$45*T45+$B$46*T46+$B$47*T47)*100/(4*T48),"")</f>
        <v/>
      </c>
      <c r="BO11" s="239" t="str">
        <f>IF(AM31="CO 1",($B$44*U44+$B$45*U45+$B$46*U46+$B$47*U47)*100/(4*U48),"")</f>
        <v/>
      </c>
      <c r="BP11" s="239" t="str">
        <f>IF(AM32="CO 1",($B$44*V44+$B$45*V45+$B$46*V46+$B$47*V47)*100/(4*V48),"")</f>
        <v/>
      </c>
      <c r="BQ11" s="239" t="str">
        <f>IF(AM33="CO 1",($B$44*W44+$B$45*W45+$B$46*W46+$B$47*W47)*100/(4*W48),"")</f>
        <v/>
      </c>
      <c r="BR11" s="142"/>
    </row>
    <row r="12">
      <c r="A12" s="54"/>
      <c r="C12" s="55"/>
      <c r="D12" s="146" t="str">
        <f>'BATCH 1'!D12</f>
        <v/>
      </c>
      <c r="E12" s="146" t="str">
        <f>'BATCH 1'!E12</f>
        <v/>
      </c>
      <c r="F12" s="146" t="str">
        <f>'BATCH 1'!F12</f>
        <v/>
      </c>
      <c r="G12" s="146" t="str">
        <f>'BATCH 1'!G12</f>
        <v/>
      </c>
      <c r="H12" s="146" t="str">
        <f>'BATCH 1'!H12</f>
        <v/>
      </c>
      <c r="I12" s="146" t="str">
        <f>'BATCH 1'!I12</f>
        <v/>
      </c>
      <c r="J12" s="146" t="str">
        <f>'BATCH 1'!J12</f>
        <v/>
      </c>
      <c r="K12" s="146" t="str">
        <f>'BATCH 1'!K12</f>
        <v/>
      </c>
      <c r="L12" s="146" t="str">
        <f>'BATCH 1'!L12</f>
        <v/>
      </c>
      <c r="M12" s="146" t="str">
        <f>'BATCH 1'!M12</f>
        <v/>
      </c>
      <c r="N12" s="146" t="str">
        <f>'BATCH 1'!N12</f>
        <v/>
      </c>
      <c r="O12" s="146" t="str">
        <f>'BATCH 1'!O12</f>
        <v/>
      </c>
      <c r="P12" s="146" t="str">
        <f>'BATCH 1'!P12</f>
        <v/>
      </c>
      <c r="Q12" s="146" t="str">
        <f>'BATCH 1'!Q12</f>
        <v/>
      </c>
      <c r="R12" s="146" t="str">
        <f>'BATCH 1'!R12</f>
        <v/>
      </c>
      <c r="S12" s="146" t="str">
        <f>'BATCH 1'!S12</f>
        <v/>
      </c>
      <c r="T12" s="146" t="str">
        <f>'BATCH 1'!T12</f>
        <v/>
      </c>
      <c r="U12" s="146" t="str">
        <f>'BATCH 1'!U12</f>
        <v/>
      </c>
      <c r="V12" s="146" t="str">
        <f>'BATCH 1'!V12</f>
        <v/>
      </c>
      <c r="W12" s="146" t="str">
        <f>'BATCH 1'!W12</f>
        <v/>
      </c>
      <c r="X12" s="91"/>
      <c r="Z12" s="61"/>
      <c r="AA12" s="61"/>
      <c r="AB12" s="61"/>
      <c r="AC12" s="61"/>
      <c r="AD12" s="61"/>
      <c r="AE12" s="61"/>
      <c r="AF12" s="148"/>
      <c r="AV12" s="96" t="s">
        <v>148</v>
      </c>
      <c r="AW12" s="144" t="str">
        <f>IF(COUNTBLANK(AX63:BQ63)=20,"",AVERAGE(AX63:BQ63))</f>
        <v/>
      </c>
      <c r="AX12" s="245" t="str">
        <f t="shared" ref="AX12:BQ12" si="7">IF(COUNTBLANK(AX6:AX11)=6,"",AVERAGE(AX6:AX11))</f>
        <v/>
      </c>
      <c r="AY12" s="245" t="str">
        <f t="shared" si="7"/>
        <v/>
      </c>
      <c r="AZ12" s="245" t="str">
        <f t="shared" si="7"/>
        <v/>
      </c>
      <c r="BA12" s="245" t="str">
        <f t="shared" si="7"/>
        <v/>
      </c>
      <c r="BB12" s="245" t="str">
        <f t="shared" si="7"/>
        <v/>
      </c>
      <c r="BC12" s="245" t="str">
        <f t="shared" si="7"/>
        <v/>
      </c>
      <c r="BD12" s="245" t="str">
        <f t="shared" si="7"/>
        <v/>
      </c>
      <c r="BE12" s="245" t="str">
        <f t="shared" si="7"/>
        <v/>
      </c>
      <c r="BF12" s="245" t="str">
        <f t="shared" si="7"/>
        <v/>
      </c>
      <c r="BG12" s="245" t="str">
        <f t="shared" si="7"/>
        <v/>
      </c>
      <c r="BH12" s="245" t="str">
        <f t="shared" si="7"/>
        <v/>
      </c>
      <c r="BI12" s="245" t="str">
        <f t="shared" si="7"/>
        <v/>
      </c>
      <c r="BJ12" s="245" t="str">
        <f t="shared" si="7"/>
        <v/>
      </c>
      <c r="BK12" s="245" t="str">
        <f t="shared" si="7"/>
        <v/>
      </c>
      <c r="BL12" s="245" t="str">
        <f t="shared" si="7"/>
        <v/>
      </c>
      <c r="BM12" s="245" t="str">
        <f t="shared" si="7"/>
        <v/>
      </c>
      <c r="BN12" s="245" t="str">
        <f t="shared" si="7"/>
        <v/>
      </c>
      <c r="BO12" s="245" t="str">
        <f t="shared" si="7"/>
        <v/>
      </c>
      <c r="BP12" s="245" t="str">
        <f t="shared" si="7"/>
        <v/>
      </c>
      <c r="BQ12" s="245" t="str">
        <f t="shared" si="7"/>
        <v/>
      </c>
      <c r="BR12" s="142"/>
    </row>
    <row r="13">
      <c r="A13" s="50"/>
      <c r="B13" s="51"/>
      <c r="C13" s="52"/>
      <c r="D13" s="146" t="str">
        <f>'BATCH 1'!D13</f>
        <v/>
      </c>
      <c r="E13" s="146" t="str">
        <f>'BATCH 1'!E13</f>
        <v/>
      </c>
      <c r="F13" s="146" t="str">
        <f>'BATCH 1'!F13</f>
        <v/>
      </c>
      <c r="G13" s="146" t="str">
        <f>'BATCH 1'!G13</f>
        <v/>
      </c>
      <c r="H13" s="146" t="str">
        <f>'BATCH 1'!H13</f>
        <v/>
      </c>
      <c r="I13" s="146" t="str">
        <f>'BATCH 1'!I13</f>
        <v/>
      </c>
      <c r="J13" s="146" t="str">
        <f>'BATCH 1'!J13</f>
        <v/>
      </c>
      <c r="K13" s="146" t="str">
        <f>'BATCH 1'!K13</f>
        <v/>
      </c>
      <c r="L13" s="146" t="str">
        <f>'BATCH 1'!L13</f>
        <v/>
      </c>
      <c r="M13" s="146" t="str">
        <f>'BATCH 1'!M13</f>
        <v/>
      </c>
      <c r="N13" s="146" t="str">
        <f>'BATCH 1'!N13</f>
        <v/>
      </c>
      <c r="O13" s="146" t="str">
        <f>'BATCH 1'!O13</f>
        <v/>
      </c>
      <c r="P13" s="146" t="str">
        <f>'BATCH 1'!P13</f>
        <v/>
      </c>
      <c r="Q13" s="146" t="str">
        <f>'BATCH 1'!Q13</f>
        <v/>
      </c>
      <c r="R13" s="146" t="str">
        <f>'BATCH 1'!R13</f>
        <v/>
      </c>
      <c r="S13" s="146" t="str">
        <f>'BATCH 1'!S13</f>
        <v/>
      </c>
      <c r="T13" s="146" t="str">
        <f>'BATCH 1'!T13</f>
        <v/>
      </c>
      <c r="U13" s="146" t="str">
        <f>'BATCH 1'!U13</f>
        <v/>
      </c>
      <c r="V13" s="146" t="str">
        <f>'BATCH 1'!V13</f>
        <v/>
      </c>
      <c r="W13" s="146" t="str">
        <f>'BATCH 1'!W13</f>
        <v/>
      </c>
      <c r="X13" s="91"/>
      <c r="Z13" s="61"/>
      <c r="AA13" s="61"/>
      <c r="AB13" s="61"/>
      <c r="AC13" s="61"/>
      <c r="AD13" s="61"/>
      <c r="AE13" s="61"/>
      <c r="AF13" s="148"/>
      <c r="AV13" s="96"/>
      <c r="AW13" s="144"/>
      <c r="AX13" s="246"/>
      <c r="AY13" s="246"/>
      <c r="AZ13" s="246"/>
      <c r="BA13" s="246"/>
      <c r="BB13" s="246"/>
      <c r="BC13" s="246"/>
      <c r="BD13" s="246"/>
      <c r="BE13" s="246"/>
      <c r="BF13" s="246"/>
      <c r="BG13" s="246"/>
      <c r="BH13" s="246"/>
      <c r="BI13" s="246"/>
      <c r="BJ13" s="246"/>
      <c r="BK13" s="246"/>
      <c r="BL13" s="246"/>
      <c r="BM13" s="246"/>
      <c r="BN13" s="246"/>
      <c r="BO13" s="246"/>
      <c r="BP13" s="246"/>
      <c r="BQ13" s="246"/>
      <c r="BR13" s="142"/>
    </row>
    <row r="14" ht="44.25" customHeight="1">
      <c r="A14" s="93" t="s">
        <v>253</v>
      </c>
      <c r="B14" s="3"/>
      <c r="C14" s="4"/>
      <c r="D14" s="247" t="str">
        <f>'BATCH 1'!D14</f>
        <v/>
      </c>
      <c r="E14" s="247" t="str">
        <f>'BATCH 1'!E14</f>
        <v/>
      </c>
      <c r="F14" s="247" t="str">
        <f>'BATCH 1'!F14</f>
        <v/>
      </c>
      <c r="G14" s="247" t="str">
        <f>'BATCH 1'!G14</f>
        <v/>
      </c>
      <c r="H14" s="247" t="str">
        <f>'BATCH 1'!H14</f>
        <v/>
      </c>
      <c r="I14" s="247" t="str">
        <f>'BATCH 1'!I14</f>
        <v/>
      </c>
      <c r="J14" s="247" t="str">
        <f>'BATCH 1'!J14</f>
        <v/>
      </c>
      <c r="K14" s="247" t="str">
        <f>'BATCH 1'!K14</f>
        <v/>
      </c>
      <c r="L14" s="247" t="str">
        <f>'BATCH 1'!L14</f>
        <v/>
      </c>
      <c r="M14" s="247" t="str">
        <f>'BATCH 1'!M14</f>
        <v/>
      </c>
      <c r="N14" s="247" t="str">
        <f>'BATCH 1'!N14</f>
        <v/>
      </c>
      <c r="O14" s="247" t="str">
        <f>'BATCH 1'!O14</f>
        <v/>
      </c>
      <c r="P14" s="247" t="str">
        <f>'BATCH 1'!P14</f>
        <v/>
      </c>
      <c r="Q14" s="247" t="str">
        <f>'BATCH 1'!Q14</f>
        <v/>
      </c>
      <c r="R14" s="247" t="str">
        <f>'BATCH 1'!R14</f>
        <v/>
      </c>
      <c r="S14" s="247" t="str">
        <f>'BATCH 1'!S14</f>
        <v/>
      </c>
      <c r="T14" s="247" t="str">
        <f>'BATCH 1'!T14</f>
        <v/>
      </c>
      <c r="U14" s="247" t="str">
        <f>'BATCH 1'!U14</f>
        <v/>
      </c>
      <c r="V14" s="247" t="str">
        <f>'BATCH 1'!V14</f>
        <v/>
      </c>
      <c r="W14" s="247" t="str">
        <f>'BATCH 1'!W14</f>
        <v/>
      </c>
      <c r="X14" s="91"/>
      <c r="Z14" s="61"/>
      <c r="AA14" s="61"/>
      <c r="AB14" s="61"/>
      <c r="AC14" s="61"/>
      <c r="AD14" s="61"/>
      <c r="AE14" s="61"/>
      <c r="AF14" s="148"/>
      <c r="AV14" s="96"/>
      <c r="AW14" s="248"/>
      <c r="AX14" s="237" t="s">
        <v>142</v>
      </c>
      <c r="AY14" s="3"/>
      <c r="AZ14" s="3"/>
      <c r="BA14" s="3"/>
      <c r="BB14" s="3"/>
      <c r="BC14" s="3"/>
      <c r="BD14" s="3"/>
      <c r="BE14" s="3"/>
      <c r="BF14" s="3"/>
      <c r="BG14" s="3"/>
      <c r="BH14" s="3"/>
      <c r="BI14" s="3"/>
      <c r="BJ14" s="3"/>
      <c r="BK14" s="3"/>
      <c r="BL14" s="3"/>
      <c r="BM14" s="3"/>
      <c r="BN14" s="3"/>
      <c r="BO14" s="3"/>
      <c r="BP14" s="3"/>
      <c r="BQ14" s="4"/>
      <c r="BR14" s="142"/>
    </row>
    <row r="15">
      <c r="A15" s="150" t="s">
        <v>254</v>
      </c>
      <c r="B15" s="3"/>
      <c r="C15" s="4"/>
      <c r="D15" s="151" t="str">
        <f>'BATCH 1'!D15</f>
        <v/>
      </c>
      <c r="E15" s="151" t="str">
        <f>'BATCH 1'!E15</f>
        <v/>
      </c>
      <c r="F15" s="151" t="str">
        <f>'BATCH 1'!F15</f>
        <v/>
      </c>
      <c r="G15" s="151" t="str">
        <f>'BATCH 1'!G15</f>
        <v/>
      </c>
      <c r="H15" s="151" t="str">
        <f>'BATCH 1'!H15</f>
        <v/>
      </c>
      <c r="I15" s="151" t="str">
        <f>'BATCH 1'!I15</f>
        <v/>
      </c>
      <c r="J15" s="151" t="str">
        <f>'BATCH 1'!J15</f>
        <v/>
      </c>
      <c r="K15" s="151" t="str">
        <f>'BATCH 1'!K15</f>
        <v/>
      </c>
      <c r="L15" s="151" t="str">
        <f>'BATCH 1'!L15</f>
        <v/>
      </c>
      <c r="M15" s="151" t="str">
        <f>'BATCH 1'!M15</f>
        <v/>
      </c>
      <c r="N15" s="151" t="str">
        <f>'BATCH 1'!N15</f>
        <v/>
      </c>
      <c r="O15" s="151" t="str">
        <f>'BATCH 1'!O15</f>
        <v/>
      </c>
      <c r="P15" s="151" t="str">
        <f>'BATCH 1'!P15</f>
        <v/>
      </c>
      <c r="Q15" s="151" t="str">
        <f>'BATCH 1'!Q15</f>
        <v/>
      </c>
      <c r="R15" s="151" t="str">
        <f>'BATCH 1'!R15</f>
        <v/>
      </c>
      <c r="S15" s="151" t="str">
        <f>'BATCH 1'!S15</f>
        <v/>
      </c>
      <c r="T15" s="151" t="str">
        <f>'BATCH 1'!T15</f>
        <v/>
      </c>
      <c r="U15" s="151" t="str">
        <f>'BATCH 1'!U15</f>
        <v/>
      </c>
      <c r="V15" s="151" t="str">
        <f>'BATCH 1'!V15</f>
        <v/>
      </c>
      <c r="W15" s="151" t="str">
        <f>'BATCH 1'!W15</f>
        <v/>
      </c>
      <c r="X15" s="152"/>
      <c r="Y15" s="249"/>
      <c r="Z15" s="154"/>
      <c r="AA15" s="154"/>
      <c r="AB15" s="154" t="str">
        <f>IFERROR(__xludf.DUMMYFUNCTION("SPLIT(AC3,""_"")"),"#VALUE!")</f>
        <v>#VALUE!</v>
      </c>
      <c r="AC15" s="154"/>
      <c r="AD15" s="154" t="str">
        <f>IFERROR(__xludf.DUMMYFUNCTION("SPLIT(AC4,""_"")"),"#VALUE!")</f>
        <v>#VALUE!</v>
      </c>
      <c r="AE15" s="155"/>
      <c r="AF15" s="155" t="str">
        <f>IFERROR(__xludf.DUMMYFUNCTION("SPLIT(AC5,""_"")"),"#VALUE!")</f>
        <v>#VALUE!</v>
      </c>
      <c r="AG15" s="156"/>
      <c r="AH15" s="156" t="str">
        <f>IFERROR(__xludf.DUMMYFUNCTION("SPLIT(AC6,""_"")"),"#VALUE!")</f>
        <v>#VALUE!</v>
      </c>
      <c r="AI15" s="156"/>
      <c r="AJ15" s="156" t="str">
        <f>IFERROR(__xludf.DUMMYFUNCTION("SPLIT(AC7,""_"")"),"#VALUE!")</f>
        <v>#VALUE!</v>
      </c>
      <c r="AK15" s="156"/>
      <c r="AL15" s="156" t="str">
        <f>IFERROR(__xludf.DUMMYFUNCTION("SPLIT(AC8,""_"")"),"#VALUE!")</f>
        <v>#VALUE!</v>
      </c>
      <c r="AM15" s="156"/>
      <c r="AN15" s="156"/>
      <c r="AO15" s="156"/>
      <c r="AP15" s="156"/>
      <c r="AQ15" s="156"/>
      <c r="AR15" s="156"/>
      <c r="AS15" s="156"/>
      <c r="AT15" s="156"/>
      <c r="AU15" s="156"/>
      <c r="AV15" s="250"/>
      <c r="AW15" s="251"/>
      <c r="AX15" s="252" t="s">
        <v>192</v>
      </c>
      <c r="AY15" s="252" t="s">
        <v>193</v>
      </c>
      <c r="AZ15" s="252" t="s">
        <v>194</v>
      </c>
      <c r="BA15" s="252" t="s">
        <v>195</v>
      </c>
      <c r="BB15" s="252" t="s">
        <v>196</v>
      </c>
      <c r="BC15" s="252" t="s">
        <v>236</v>
      </c>
      <c r="BD15" s="252" t="s">
        <v>237</v>
      </c>
      <c r="BE15" s="252" t="s">
        <v>238</v>
      </c>
      <c r="BF15" s="252" t="s">
        <v>239</v>
      </c>
      <c r="BG15" s="252" t="s">
        <v>240</v>
      </c>
      <c r="BH15" s="252" t="s">
        <v>241</v>
      </c>
      <c r="BI15" s="252" t="s">
        <v>242</v>
      </c>
      <c r="BJ15" s="252" t="s">
        <v>243</v>
      </c>
      <c r="BK15" s="252" t="s">
        <v>244</v>
      </c>
      <c r="BL15" s="252" t="s">
        <v>245</v>
      </c>
      <c r="BM15" s="252" t="s">
        <v>246</v>
      </c>
      <c r="BN15" s="252" t="s">
        <v>247</v>
      </c>
      <c r="BO15" s="252" t="s">
        <v>248</v>
      </c>
      <c r="BP15" s="252" t="s">
        <v>249</v>
      </c>
      <c r="BQ15" s="252" t="s">
        <v>250</v>
      </c>
      <c r="BR15" s="161">
        <v>8.0</v>
      </c>
    </row>
    <row r="16">
      <c r="Z16" s="139"/>
      <c r="AA16" s="253"/>
      <c r="AB16" s="61" t="str">
        <f>IFERROR(__xludf.DUMMYFUNCTION("SPLIT(AD3,""_"")"),"#VALUE!")</f>
        <v>#VALUE!</v>
      </c>
      <c r="AC16" s="140"/>
      <c r="AD16" s="61" t="str">
        <f>IFERROR(__xludf.DUMMYFUNCTION("SPLIT(AD4,""_"")"),"#VALUE!")</f>
        <v>#VALUE!</v>
      </c>
      <c r="AE16" s="140"/>
      <c r="AF16" s="148" t="str">
        <f>IFERROR(__xludf.DUMMYFUNCTION("SPLIT(AD5,""_"")"),"#VALUE!")</f>
        <v>#VALUE!</v>
      </c>
      <c r="AH16" t="str">
        <f>IFERROR(__xludf.DUMMYFUNCTION("SPLIT(AD6,""_"")"),"#VALUE!")</f>
        <v>#VALUE!</v>
      </c>
      <c r="AJ16" t="str">
        <f>IFERROR(__xludf.DUMMYFUNCTION("SPLIT(AD7,""_"")"),"#VALUE!")</f>
        <v>#VALUE!</v>
      </c>
      <c r="AL16" t="str">
        <f>IFERROR(__xludf.DUMMYFUNCTION("SPLIT(AD8,""_"")"),"#VALUE!")</f>
        <v>#VALUE!</v>
      </c>
      <c r="AV16" s="96"/>
      <c r="AW16" s="248"/>
      <c r="AX16" s="239" t="str">
        <f>IF(AC9="CO 2",(B44*D44+B45*D45+B46*D46+B47*D47)*100/(4*D48),"")</f>
        <v/>
      </c>
      <c r="AY16" s="240" t="str">
        <f>IF(AC15="CO 2",(B44*E44+B45*E45+B46*E46+B47*E47)*100/(4*E48),"")</f>
        <v/>
      </c>
      <c r="AZ16" s="240" t="str">
        <f>IF(AC16="CO 2",(B44*F44+B45*F45+B46*F46+B47*F47)*100/(4*F48),"")</f>
        <v/>
      </c>
      <c r="BA16" s="240" t="str">
        <f>IF(AC17="CO 2",(B44*G44+B45*G45+B46*G46+B47*G47)*100/(4*G48),"")</f>
        <v/>
      </c>
      <c r="BB16" s="240" t="str">
        <f>IF(AC18="CO 2",(B44*H44+B45*H45+B46*H46+B47*H47)*100/(4*H48),"")</f>
        <v/>
      </c>
      <c r="BC16" s="240" t="str">
        <f>IF(AC19="CO 2",(B44*I44+B45*I45+B46*I46+B47*I47)*100/(4*I48),"")</f>
        <v/>
      </c>
      <c r="BD16" s="240" t="str">
        <f>IF(AC20="CO 2",(B44*J44+B45*J45+B46*J46+B47*J47)*100/(4*J48),"")</f>
        <v/>
      </c>
      <c r="BE16" s="240" t="str">
        <f>IF(AC21="CO 2",(B44*K44+B45*K45+B46*K46+B47*K47)*100/(4*K48),"")</f>
        <v/>
      </c>
      <c r="BF16" s="240" t="str">
        <f>IF(AC22="CO 2",(B44*L44+B45*L45+B46*L46+B47*L47)*100/(4*L48),"")</f>
        <v/>
      </c>
      <c r="BG16" s="240" t="str">
        <f>IF(AC23="CO 2",(B44*M44+B45*M45+B46*M46+B47*M47)*100/(4*M48),"")</f>
        <v/>
      </c>
      <c r="BH16" s="240" t="str">
        <f>IF(AC24="CO 2",(B44*N44+B45*N45+B46*N46+B47*N47)*100/(4*N48),"")</f>
        <v/>
      </c>
      <c r="BI16" s="240" t="str">
        <f>IF(AC25="CO 2",($B$44*O44+$B$45*O45+$B$46*O46+$B$47*O47)*100/(4*O48),"")</f>
        <v/>
      </c>
      <c r="BJ16" s="240" t="str">
        <f>IF(AC26="CO 2",($B$44*P44+$B$45*P45+$B$46*P46+$B$47*P47)*100/(4*P48),"")</f>
        <v/>
      </c>
      <c r="BK16" s="240" t="str">
        <f>IF(AC27="CO 2",($B$44*Q44+$B$45*Q45+$B$46*Q46+$B$47*Q47)*100/(4*Q48),"")</f>
        <v/>
      </c>
      <c r="BL16" s="240" t="str">
        <f>IF(AC28="CO 2",($B$44*R44+$B$45*R45+$B$46*R46+$B$47*R47)*100/(4*R48),"")</f>
        <v/>
      </c>
      <c r="BM16" s="240" t="str">
        <f>IF(AC29="CO 2",($B$44*S44+$B$45*S45+$B$46*S46+$B$47*S47)*100/(4*S48),"")</f>
        <v/>
      </c>
      <c r="BN16" s="240" t="str">
        <f>IF(AC30="CO 2",($B$44*T44+$B$45*T45+$B$46*T46+$B$47*T47)*100/(4*T48),"")</f>
        <v/>
      </c>
      <c r="BO16" s="240" t="str">
        <f>IF(AC31="CO 2",($B$44*U44+$B$45*U45+$B$46*U46+$B$47*U47)*100/(4*U48),"")</f>
        <v/>
      </c>
      <c r="BP16" s="240" t="str">
        <f>IF(AC32="CO 2",($B$44*V44+$B$45*V45+$B$46*V46+$B$47*V47)*100/(4*V48),"")</f>
        <v/>
      </c>
      <c r="BQ16" s="240" t="str">
        <f>IF(AC33="CO 2",($B$44*W44+$B$45*W45+$B$46*W46+$B$47*W47)*100/(4*W48),"")</f>
        <v/>
      </c>
      <c r="BR16" s="142">
        <v>9.0</v>
      </c>
    </row>
    <row r="17">
      <c r="A17" s="124" t="s">
        <v>255</v>
      </c>
      <c r="B17" s="124" t="s">
        <v>184</v>
      </c>
      <c r="C17" s="124" t="s">
        <v>256</v>
      </c>
      <c r="D17" s="254"/>
      <c r="E17" s="254"/>
      <c r="F17" s="254"/>
      <c r="G17" s="254"/>
      <c r="H17" s="254"/>
      <c r="I17" s="254"/>
      <c r="J17" s="254"/>
      <c r="K17" s="254"/>
      <c r="L17" s="255"/>
      <c r="M17" s="255"/>
      <c r="N17" s="255"/>
      <c r="O17" s="255"/>
      <c r="P17" s="255"/>
      <c r="Q17" s="255"/>
      <c r="R17" s="255"/>
      <c r="S17" s="255"/>
      <c r="T17" s="255"/>
      <c r="U17" s="255"/>
      <c r="V17" s="255"/>
      <c r="W17" s="255"/>
      <c r="Z17" s="139"/>
      <c r="AA17" s="139"/>
      <c r="AB17" s="61" t="str">
        <f>IFERROR(__xludf.DUMMYFUNCTION("SPLIT(AE3,""_"")"),"#VALUE!")</f>
        <v>#VALUE!</v>
      </c>
      <c r="AC17" s="140"/>
      <c r="AD17" s="61" t="str">
        <f>IFERROR(__xludf.DUMMYFUNCTION("SPLIT(AE4,""_"")"),"#VALUE!")</f>
        <v>#VALUE!</v>
      </c>
      <c r="AE17" s="140"/>
      <c r="AF17" s="148" t="str">
        <f>IFERROR(__xludf.DUMMYFUNCTION("SPLIT(AE5,""_"")"),"#VALUE!")</f>
        <v>#VALUE!</v>
      </c>
      <c r="AH17" t="str">
        <f>IFERROR(__xludf.DUMMYFUNCTION("SPLIT(AE6,""_"")"),"#VALUE!")</f>
        <v>#VALUE!</v>
      </c>
      <c r="AJ17" t="str">
        <f>IFERROR(__xludf.DUMMYFUNCTION("SPLIT(AE7,""_"")"),"#VALUE!")</f>
        <v>#VALUE!</v>
      </c>
      <c r="AL17" t="str">
        <f>IFERROR(__xludf.DUMMYFUNCTION("SPLIT(AE8,""_"")"),"#VALUE!")</f>
        <v>#VALUE!</v>
      </c>
      <c r="AV17" s="96"/>
      <c r="AW17" s="248"/>
      <c r="AX17" s="240" t="str">
        <f>IF(AE9="CO 2",(B44*D44+B45*D45+B46*D46+B47*D47)*100/(4*D48),"")</f>
        <v/>
      </c>
      <c r="AY17" s="240" t="str">
        <f>IF(AE15="CO 2",(B44*E44+B45*E45+B46*E46+B47*E47)*100/(4*E48),"")</f>
        <v/>
      </c>
      <c r="AZ17" s="240" t="str">
        <f>IF(AE16="CO 2",(B44*F44+B45*F45+B46*F46+B47*F47)*100/(4*F48),"")</f>
        <v/>
      </c>
      <c r="BA17" s="240" t="str">
        <f>IF(AE17="CO 2",(B44*G44+B45*G45+B46*G46+B47*G47)*100/(4*G48),"")</f>
        <v/>
      </c>
      <c r="BB17" s="240" t="str">
        <f>IF(AE18="CO 2",(B44*H44+B45*H45+B46*H46+B47*H47)*100/(4*H48),"")</f>
        <v/>
      </c>
      <c r="BC17" s="240" t="str">
        <f>IF(AE19="CO 2",(B44*I44+B45*I45+B46*I46+B47*I47)*100/(4*I48),"")</f>
        <v/>
      </c>
      <c r="BD17" s="240" t="str">
        <f>IF(AE20="CO 2",(B44*J44+B45*J45+B46*J46+B47*J47)*100/(4*J48),"")</f>
        <v/>
      </c>
      <c r="BE17" s="240" t="str">
        <f>IF(AE21="CO 2",(B44*K44+B45*K45+B46*K46+B47*K47)*100/(4*K48),"")</f>
        <v/>
      </c>
      <c r="BF17" s="240" t="str">
        <f>IF(AE22="CO 2",(B44*L44+B45*L45+B46*L46+B47*L47)*100/(4*L48),"")</f>
        <v/>
      </c>
      <c r="BG17" s="240" t="str">
        <f>IF(AE23="CO 2",(B44*M44+B45*M45+B46*M46+B47*M47)*100/(4*M48),"")</f>
        <v/>
      </c>
      <c r="BH17" s="240" t="str">
        <f>IF(AE24="CO 2",(B44*N44+B45*N45+B46*N46+B47*N47)*100/(4*N48),"")</f>
        <v/>
      </c>
      <c r="BI17" s="240" t="str">
        <f>IF(AE25="CO 2",($B$44*O44+$B$45*O45+$B$46*O46+$B$47*O47)*100/(4*O48),"")</f>
        <v/>
      </c>
      <c r="BJ17" s="240" t="str">
        <f>IF(AE26="CO 2",($B$44*P44+$B$45*P45+$B$46*P46+$B$47*P47)*100/(4*P48),"")</f>
        <v/>
      </c>
      <c r="BK17" s="149" t="str">
        <f>IF(AE27="CO 2",($B$44*Q44+$B$45*Q45+$B$46*Q46+$B$47*Q47)*100/(4*Q48),"")</f>
        <v/>
      </c>
      <c r="BL17" s="149" t="str">
        <f>IF(AE28="CO 2",($B$44*R44+$B$45*R45+$B$46*R46+$B$47*R47)*100/(4*R48),"")</f>
        <v/>
      </c>
      <c r="BM17" s="149" t="str">
        <f>IF(AE29="CO 2",($B$44*S44+$B$45*S45+$B$46*S46+$B$47*S47)*100/(4*S48),"")</f>
        <v/>
      </c>
      <c r="BN17" s="149" t="str">
        <f>IF(AE30="CO 2",($B$44*T44+$B$45*T45+$B$46*T46+$B$47*T47)*100/(4*T48),"")</f>
        <v/>
      </c>
      <c r="BO17" s="149" t="str">
        <f>IF(AE31="CO 2",($B$44*U44+$B$45*U45+$B$46*U46+$B$47*U47)*100/(4*U48),"")</f>
        <v/>
      </c>
      <c r="BP17" s="149" t="str">
        <f>IF(AE32="CO 2",($B$44*V44+$B$45*V45+$B$46*V46+$B$47*V47)*100/(4*V48),"")</f>
        <v/>
      </c>
      <c r="BQ17" s="149" t="str">
        <f>IF(AE33="CO 2",($B$44*W44+$B$45*W45+$B$46*W46+$B$47*W47)*100/(4*W48),"")</f>
        <v/>
      </c>
      <c r="BR17" s="142">
        <v>10.0</v>
      </c>
    </row>
    <row r="18">
      <c r="A18" s="162">
        <v>1.0</v>
      </c>
      <c r="B18" s="256"/>
      <c r="C18" s="257"/>
      <c r="D18" s="258"/>
      <c r="E18" s="244"/>
      <c r="F18" s="244"/>
      <c r="G18" s="244"/>
      <c r="H18" s="244"/>
      <c r="I18" s="244"/>
      <c r="J18" s="244"/>
      <c r="K18" s="244"/>
      <c r="L18" s="259"/>
      <c r="M18" s="260"/>
      <c r="N18" s="260"/>
      <c r="O18" s="260"/>
      <c r="P18" s="260"/>
      <c r="Q18" s="260"/>
      <c r="R18" s="260"/>
      <c r="S18" s="260"/>
      <c r="T18" s="176"/>
      <c r="U18" s="176"/>
      <c r="V18" s="176"/>
      <c r="W18" s="176"/>
      <c r="X18" s="166" t="str">
        <f t="shared" ref="X18:X42" si="8">if(countblank(D18:W18)=20,"",ROUND(AVERAGE(D18:W18),0))</f>
        <v/>
      </c>
      <c r="Y18" s="261"/>
      <c r="Z18" s="168"/>
      <c r="AA18" s="168"/>
      <c r="AB18" s="61" t="str">
        <f>IFERROR(__xludf.DUMMYFUNCTION("SPLIT(AF3,""_"")"),"#VALUE!")</f>
        <v>#VALUE!</v>
      </c>
      <c r="AC18" s="170"/>
      <c r="AD18" s="61" t="str">
        <f>IFERROR(__xludf.DUMMYFUNCTION("SPLIT(AF4,""_"")"),"#VALUE!")</f>
        <v>#VALUE!</v>
      </c>
      <c r="AE18" s="171"/>
      <c r="AF18" s="148" t="str">
        <f>IFERROR(__xludf.DUMMYFUNCTION("SPLIT(AF5,""_"")"),"#VALUE!")</f>
        <v>#VALUE!</v>
      </c>
      <c r="AH18" t="str">
        <f>IFERROR(__xludf.DUMMYFUNCTION("SPLIT(AF6,""_"")"),"#VALUE!")</f>
        <v>#VALUE!</v>
      </c>
      <c r="AJ18" t="str">
        <f>IFERROR(__xludf.DUMMYFUNCTION("SPLIT(AF7,""_"")"),"#VALUE!")</f>
        <v>#VALUE!</v>
      </c>
      <c r="AL18" t="str">
        <f>IFERROR(__xludf.DUMMYFUNCTION("SPLIT(AF8,""_"")"),"#VALUE!")</f>
        <v>#VALUE!</v>
      </c>
      <c r="AX18" s="242" t="str">
        <f>IF(AG9="CO 2",(B44*D44+B45*D45+B46*D46+B47*D47)*100/(4*D48),"")</f>
        <v/>
      </c>
      <c r="AY18" s="242" t="str">
        <f>IF(AG15="CO 2",(B44*E44+B45*E45+B46*E46+B47*E47)*100/(4*E48),"")</f>
        <v/>
      </c>
      <c r="AZ18" s="242" t="str">
        <f>IF(AG16="CO 2",(B44*F44+B45*F45+B46*F46+B47*F47)*100/(4*F48),"")</f>
        <v/>
      </c>
      <c r="BA18" s="242" t="str">
        <f>IF(AG17="CO 2",(B44*G44+B45*G45+B46*G46+B47*G47)*100/(4*G48),"")</f>
        <v/>
      </c>
      <c r="BB18" s="242" t="str">
        <f>IF(AG18="CO 2",(B44*H44+B45*H45+B46*H46+B47*H47)*100/(4*H48),"")</f>
        <v/>
      </c>
      <c r="BC18" s="242" t="str">
        <f>IF(AG19="CO 2",(B44*I44+B45*I45+B46*I46+B47*I47)*100/(4*I48),"")</f>
        <v/>
      </c>
      <c r="BD18" s="242" t="str">
        <f>IF(AG20="CO 2",(B44*J44+B45*J45+B46*J46+B47*J47)*100/(4*J48),"")</f>
        <v/>
      </c>
      <c r="BE18" s="242" t="str">
        <f>IF(AG21="CO 2",(B44*K44+B45*K45+B46*K46+B47*K47)*100/(4*K48),"")</f>
        <v/>
      </c>
      <c r="BF18" s="242" t="str">
        <f>IF(AG22="CO 2",(B44*L44+B45*L45+B46*L46+B47*L47)*100/(4*L48),"")</f>
        <v/>
      </c>
      <c r="BG18" s="242" t="str">
        <f>IF(AG23="CO 2",(B44*M44+B45*M45+B46*M46+B47*M47)*100/(4*M48),"")</f>
        <v/>
      </c>
      <c r="BH18" s="242" t="str">
        <f>IF(AG24="CO 2",(B44*N44+B45*N45+B46*N46+B47*N47)*100/(4*N48),"")</f>
        <v/>
      </c>
      <c r="BI18" s="242" t="str">
        <f>IF(AG25="CO 2",($B$44*O44+$B$45*O45+$B$46*O46+$B$47*O47)*100/(4*O48),"")</f>
        <v/>
      </c>
      <c r="BJ18" s="242" t="str">
        <f>IF(AG26="CO 2",($B$44*P44+$B$45*P45+$B$46*P46+$B$47*P47)*100/(4*P48),"")</f>
        <v/>
      </c>
      <c r="BK18" s="242" t="str">
        <f>IF(AG27="CO 2",($B$44*Q44+$B$45*Q45+$B$46*Q46+$B$47*Q47)*100/(4*Q48),"")</f>
        <v/>
      </c>
      <c r="BL18" s="242" t="str">
        <f>IF(AG28="CO 2",($B$44*R44+$B$45*R45+$B$46*R46+$B$47*R47)*100/(4*R48),"")</f>
        <v/>
      </c>
      <c r="BM18" s="242" t="str">
        <f>IF(AG29="CO 2",($B$44*S44+$B$45*S45+$B$46*S46+$B$47*S47)*100/(4*S48),"")</f>
        <v/>
      </c>
      <c r="BN18" s="242" t="str">
        <f>IF(AG30="CO 2",($B$44*T44+$B$45*T45+$B$46*T46+$B$47*T47)*100/(4*T48),"")</f>
        <v/>
      </c>
      <c r="BO18" s="242" t="str">
        <f>IF(AG31="CO 2",($B$44*U44+$B$45*U45+$B$46*U46+$B$47*U47)*100/(4*U48),"")</f>
        <v/>
      </c>
      <c r="BP18" s="242" t="str">
        <f>IF(AG32="CO 2",($B$44*V44+$B$45*V45+$B$46*V46+$B$47*V47)*100/(4*V48),"")</f>
        <v/>
      </c>
      <c r="BQ18" s="242" t="str">
        <f>IF(AG33="CO 2",($B$44*W44+$B$45*W45+$B$46*W46+$B$47*W47)*100/(4*W48),"")</f>
        <v/>
      </c>
      <c r="BR18" s="33">
        <v>11.0</v>
      </c>
    </row>
    <row r="19">
      <c r="A19" s="162">
        <v>2.0</v>
      </c>
      <c r="B19" s="262"/>
      <c r="C19" s="263"/>
      <c r="D19" s="244"/>
      <c r="E19" s="244"/>
      <c r="F19" s="244"/>
      <c r="G19" s="244"/>
      <c r="H19" s="244"/>
      <c r="I19" s="244"/>
      <c r="J19" s="244"/>
      <c r="K19" s="244"/>
      <c r="L19" s="264"/>
      <c r="M19" s="265"/>
      <c r="N19" s="266"/>
      <c r="O19" s="266"/>
      <c r="P19" s="266"/>
      <c r="Q19" s="266"/>
      <c r="R19" s="266"/>
      <c r="S19" s="266"/>
      <c r="T19" s="267"/>
      <c r="U19" s="267"/>
      <c r="V19" s="267"/>
      <c r="W19" s="267"/>
      <c r="X19" s="166" t="str">
        <f t="shared" si="8"/>
        <v/>
      </c>
      <c r="Y19" s="261"/>
      <c r="Z19" s="168"/>
      <c r="AA19" s="168"/>
      <c r="AB19" s="61" t="str">
        <f>IFERROR(__xludf.DUMMYFUNCTION("SPLIT(AG3,""_"")"),"#VALUE!")</f>
        <v>#VALUE!</v>
      </c>
      <c r="AC19" s="168"/>
      <c r="AD19" s="168" t="str">
        <f>IFERROR(__xludf.DUMMYFUNCTION("SPLIT(AG4,""_"")"),"#VALUE!")</f>
        <v>#VALUE!</v>
      </c>
      <c r="AE19" s="171"/>
      <c r="AF19" t="str">
        <f>IFERROR(__xludf.DUMMYFUNCTION("SPLIT(AG5,""_"")"),"#VALUE!")</f>
        <v>#VALUE!</v>
      </c>
      <c r="AH19" t="str">
        <f>IFERROR(__xludf.DUMMYFUNCTION("SPLIT(AG6,""_"")"),"#VALUE!")</f>
        <v>#VALUE!</v>
      </c>
      <c r="AJ19" t="str">
        <f>IFERROR(__xludf.DUMMYFUNCTION("SPLIT(AG7,""_"")"),"#VALUE!")</f>
        <v>#VALUE!</v>
      </c>
      <c r="AL19" t="str">
        <f>IFERROR(__xludf.DUMMYFUNCTION("SPLIT(AG8,""_"")"),"#VALUE!")</f>
        <v>#VALUE!</v>
      </c>
      <c r="AX19" s="239" t="str">
        <f>IF(AI9="CO 2",(B44*D44+B45*D45+B46*D46+B47*D47)*100/(4*D48),"")</f>
        <v/>
      </c>
      <c r="AY19" s="239" t="str">
        <f>IF(AI15="CO 2",(B44*E44+B45*E45+B46*E46+B47*E47)*100/(4*E48),"")</f>
        <v/>
      </c>
      <c r="AZ19" s="239" t="str">
        <f>IF(AI16="CO 2",(B44*F44+B45*F45+B46*F46+B47*F47)*100/(4*F48),"")</f>
        <v/>
      </c>
      <c r="BA19" s="239" t="str">
        <f>IF(AI17="CO 2",(B44*G44+B45*G45+B46*G46+B47*G47)*100/(4*G48),"")</f>
        <v/>
      </c>
      <c r="BB19" s="239" t="str">
        <f>IF(AI18="CO 2",(B44*H44+B45*H45+B46*H46+B47*H47)*100/(4*H48),"")</f>
        <v/>
      </c>
      <c r="BC19" s="239" t="str">
        <f>IF(AI19="CO 2",(B44*I44+B45*I45+B46*I46+B47*I47)*100/(4*I48),"")</f>
        <v/>
      </c>
      <c r="BD19" s="239" t="str">
        <f>IF(AI20="CO 2",(B44*J44+B45*J45+B46*J46+B47*J47)*100/(4*J48),"")</f>
        <v/>
      </c>
      <c r="BE19" s="268" t="str">
        <f>IF(AI21="CO 2",(B44*K44+B45*K45+B46*K46+B47*K47)*100/(4*K48),"")</f>
        <v/>
      </c>
      <c r="BF19" s="239" t="str">
        <f>IF(AI22="CO 2",(B44*L44+B45*L45+B46*L46+B47*L47)*100/(4*L48),"")</f>
        <v/>
      </c>
      <c r="BG19" s="239" t="str">
        <f>IF(AI23="CO 2",(B44*M44+B45*M45+B46*M46+B47*M47)*100/(4*M48),"")</f>
        <v/>
      </c>
      <c r="BH19" s="239" t="str">
        <f>IF(AI24="CO 2",(B44*N44+B45*N45+B46*N46+B47*N47)*100/(4*N48),"")</f>
        <v/>
      </c>
      <c r="BI19" s="239" t="str">
        <f>IF(AI25="CO 2",($B$44*O44+$B$45*O45+$B$46*O46+$B$47*O47)*100/(4*O48),"")</f>
        <v/>
      </c>
      <c r="BJ19" s="239" t="str">
        <f>IF(AI26="CO 2",($B$44*P44+$B$45*P45+$B$46*P46+$B$47*P47)*100/(4*P48),"")</f>
        <v/>
      </c>
      <c r="BK19" s="239" t="str">
        <f>IF(AI27="CO 2",($B$44*Q44+$B$45*Q45+$B$46*Q46+$B$47*Q47)*100/(4*Q48),"")</f>
        <v/>
      </c>
      <c r="BL19" s="239" t="str">
        <f>IF(AI28="CO 2",($B$44*R44+$B$45*R45+$B$46*R46+$B$47*R47)*100/(4*R48),"")</f>
        <v/>
      </c>
      <c r="BM19" s="239" t="str">
        <f>IF(AI29="CO 2",($B$44*S44+$B$45*S45+$B$46*S46+$B$47*S47)*100/(4*S48),"")</f>
        <v/>
      </c>
      <c r="BN19" s="239" t="str">
        <f>IF(AI30="CO 2",($B$44*T44+$B$45*T45+$B$46*T46+$B$47*T47)*100/(4*T48),"")</f>
        <v/>
      </c>
      <c r="BO19" s="239" t="str">
        <f>IF(AI31="CO 2",($B$44*U44+$B$45*U45+$B$46*U46+$B$47*U47)*100/(4*U48),"")</f>
        <v/>
      </c>
      <c r="BP19" s="239" t="str">
        <f>IF(AI32="CO 2",($B$44*V44+$B$45*V45+$B$46*V46+$B$47*V47)*100/(4*V48),"")</f>
        <v/>
      </c>
      <c r="BQ19" s="239" t="str">
        <f>IF(AI33="CO 2",($B$44*W44+$B$45*W45+$B$46*W46+$B$47*W47)*100/(4*W48),"")</f>
        <v/>
      </c>
      <c r="BR19" s="33">
        <v>12.0</v>
      </c>
    </row>
    <row r="20">
      <c r="A20" s="162">
        <v>3.0</v>
      </c>
      <c r="B20" s="262"/>
      <c r="C20" s="263"/>
      <c r="D20" s="244"/>
      <c r="E20" s="244"/>
      <c r="F20" s="244"/>
      <c r="G20" s="244"/>
      <c r="H20" s="244"/>
      <c r="I20" s="244"/>
      <c r="J20" s="244"/>
      <c r="K20" s="244"/>
      <c r="L20" s="264"/>
      <c r="M20" s="265"/>
      <c r="N20" s="266"/>
      <c r="O20" s="266"/>
      <c r="P20" s="266"/>
      <c r="Q20" s="266"/>
      <c r="R20" s="266"/>
      <c r="S20" s="266"/>
      <c r="T20" s="267"/>
      <c r="U20" s="267"/>
      <c r="V20" s="267"/>
      <c r="W20" s="267"/>
      <c r="X20" s="166" t="str">
        <f t="shared" si="8"/>
        <v/>
      </c>
      <c r="Y20" s="261"/>
      <c r="Z20" s="168"/>
      <c r="AA20" s="168"/>
      <c r="AB20" s="168" t="str">
        <f>IFERROR(__xludf.DUMMYFUNCTION("SPLIT(AH3,""_"")"),"#VALUE!")</f>
        <v>#VALUE!</v>
      </c>
      <c r="AC20" s="168"/>
      <c r="AD20" s="168" t="str">
        <f>IFERROR(__xludf.DUMMYFUNCTION("SPLIT(AH4,""_"")"),"#VALUE!")</f>
        <v>#VALUE!</v>
      </c>
      <c r="AE20" s="171"/>
      <c r="AF20" t="str">
        <f>IFERROR(__xludf.DUMMYFUNCTION("SPLIT(AH5,""_"")"),"#VALUE!")</f>
        <v>#VALUE!</v>
      </c>
      <c r="AH20" t="str">
        <f>IFERROR(__xludf.DUMMYFUNCTION("SPLIT(AH6,""_"")"),"#VALUE!")</f>
        <v>#VALUE!</v>
      </c>
      <c r="AJ20" t="str">
        <f>IFERROR(__xludf.DUMMYFUNCTION("SPLIT(AH7,""_"")"),"#VALUE!")</f>
        <v>#VALUE!</v>
      </c>
      <c r="AL20" t="str">
        <f>IFERROR(__xludf.DUMMYFUNCTION("SPLIT(AH8,""_"")"),"#VALUE!")</f>
        <v>#VALUE!</v>
      </c>
      <c r="AX20" s="244" t="str">
        <f>IF(AK9="CO 2",(B44*D44+B45*D45+B46*D46+B47*D47)*100/(4*D48),"")</f>
        <v/>
      </c>
      <c r="AY20" s="244" t="str">
        <f>IF(AK15="CO 2",(B44*E44+B45*E45+B46*E46+B47*E47)*100/(4*E48),"")</f>
        <v/>
      </c>
      <c r="AZ20" s="244" t="str">
        <f>IF(AK16="CO 2",(B44*F44+B45*F45+B46*F46+B47*F47)*100/(4*F48),"")</f>
        <v/>
      </c>
      <c r="BA20" s="244" t="str">
        <f>IF(AK17="CO 2",(B44*G44+B45*G45+B46*G46+B47*G47)*100/(4*G48),"")</f>
        <v/>
      </c>
      <c r="BB20" s="244" t="str">
        <f>IF(AK18="CO 2",(B44*H44+B45*H45+B46*H46+B47*H47)*100/(4*H48),"")</f>
        <v/>
      </c>
      <c r="BC20" s="244" t="str">
        <f>IF(AK19="CO 2",(B44*I44+B45*I45+B46*I46+B47*I47)*100/(4*I48),"")</f>
        <v/>
      </c>
      <c r="BD20" s="244" t="str">
        <f>IF(AK20="CO 2",(B44*J44+B45*J45+B46*J46+B47*J47)*100/(4*J48),"")</f>
        <v/>
      </c>
      <c r="BE20" s="244" t="str">
        <f>IF(AK21="CO 2",(B44*K44+B45*K45+B46*K46+B47*K47)*100/(4*K48),"")</f>
        <v/>
      </c>
      <c r="BF20" s="244" t="str">
        <f>IF(AK22="CO 2",(B44*L44+B45*L45+B46*L46+B47*L47)*100/(4*L48),"")</f>
        <v/>
      </c>
      <c r="BG20" s="244" t="str">
        <f>IF(AK23="CO 2",(B44*M44+B45*M45+B46*M46+B47*M47)*100/(4*M48),"")</f>
        <v/>
      </c>
      <c r="BH20" s="244" t="str">
        <f>IF(AK24="CO 2",(B44*N44+B45*N45+B46*N46+B47*N47)*100/(4*N48),"")</f>
        <v/>
      </c>
      <c r="BI20" s="244" t="str">
        <f>IF(AK25="CO 2",($B$44*O44+$B$45*O45+$B$46*O46+$B$47*O47)*100/(4*O48),"")</f>
        <v/>
      </c>
      <c r="BJ20" s="244" t="str">
        <f>IF(AK26="CO 2",($B$44*P44+$B$45*P45+$B$46*P46+$B$47*P47)*100/(4*P48),"")</f>
        <v/>
      </c>
      <c r="BK20" s="244" t="str">
        <f>IF(AK27="CO 2",($B$44*Q44+$B$45*Q45+$B$46*Q46+$B$47*Q47)*100/(4*Q48),"")</f>
        <v/>
      </c>
      <c r="BL20" s="244" t="str">
        <f>IF(AK28="CO 2",($B$44*R44+$B$45*R45+$B$46*R46+$B$47*R47)*100/(4*R48),"")</f>
        <v/>
      </c>
      <c r="BM20" s="244" t="str">
        <f>IF(AK29="CO 2",($B$44*S44+$B$45*S45+$B$46*S46+$B$47*S47)*100/(4*S48),"")</f>
        <v/>
      </c>
      <c r="BN20" s="244" t="str">
        <f>IF(AK30="CO 2",($B$44*T44+$B$45*T45+$B$46*T46+$B$47*T47)*100/(4*T48),"")</f>
        <v/>
      </c>
      <c r="BO20" s="244" t="str">
        <f>IF(AK31="CO 2",($B$44*U44+$B$45*U45+$B$46*U46+$B$47*U47)*100/(4*U48),"")</f>
        <v/>
      </c>
      <c r="BP20" s="244" t="str">
        <f>IF(AK32="CO 2",($B$44*V44+$B$45*V45+$B$46*V46+$B$47*V47)*100/(4*V48),"")</f>
        <v/>
      </c>
      <c r="BQ20" s="244" t="str">
        <f>IF(AK33="CO 2",($B$44*W44+$B$45*W45+$B$46*W46+$B$47*W47)*100/(4*W48),"")</f>
        <v/>
      </c>
      <c r="BR20" s="33">
        <v>13.0</v>
      </c>
    </row>
    <row r="21">
      <c r="A21" s="162">
        <v>4.0</v>
      </c>
      <c r="B21" s="262"/>
      <c r="C21" s="263"/>
      <c r="D21" s="244"/>
      <c r="E21" s="244"/>
      <c r="F21" s="244"/>
      <c r="G21" s="244"/>
      <c r="H21" s="244"/>
      <c r="I21" s="244"/>
      <c r="J21" s="244"/>
      <c r="K21" s="244"/>
      <c r="L21" s="264"/>
      <c r="M21" s="266"/>
      <c r="N21" s="266"/>
      <c r="O21" s="266"/>
      <c r="P21" s="266"/>
      <c r="Q21" s="266"/>
      <c r="R21" s="266"/>
      <c r="S21" s="266"/>
      <c r="T21" s="267"/>
      <c r="U21" s="267"/>
      <c r="V21" s="267"/>
      <c r="W21" s="267"/>
      <c r="X21" s="166" t="str">
        <f t="shared" si="8"/>
        <v/>
      </c>
      <c r="Y21" s="261"/>
      <c r="Z21" s="168"/>
      <c r="AA21" s="168"/>
      <c r="AB21" s="168" t="str">
        <f>IFERROR(__xludf.DUMMYFUNCTION("SPLIT(AI3,""_"")"),"#VALUE!")</f>
        <v>#VALUE!</v>
      </c>
      <c r="AC21" s="168"/>
      <c r="AD21" s="168" t="str">
        <f>IFERROR(__xludf.DUMMYFUNCTION("SPLIT(AI4,""_"")"),"#VALUE!")</f>
        <v>#VALUE!</v>
      </c>
      <c r="AE21" s="171"/>
      <c r="AF21" t="str">
        <f>IFERROR(__xludf.DUMMYFUNCTION("SPLIT(AI5,""_"")"),"#VALUE!")</f>
        <v>#VALUE!</v>
      </c>
      <c r="AH21" t="str">
        <f>IFERROR(__xludf.DUMMYFUNCTION("SPLIT(AI6,""_"")"),"#VALUE!")</f>
        <v>#VALUE!</v>
      </c>
      <c r="AJ21" t="str">
        <f>IFERROR(__xludf.DUMMYFUNCTION("SPLIT(AI7,""_"")"),"#VALUE!")</f>
        <v>#VALUE!</v>
      </c>
      <c r="AL21" t="str">
        <f>IFERROR(__xludf.DUMMYFUNCTION("SPLIT(AI8,""_"")"),"#VALUE!")</f>
        <v>#VALUE!</v>
      </c>
      <c r="AX21" s="239" t="str">
        <f>IF(AM9="CO 2",(B44*D44+B45*D45+B46*D46+B47*D47)*100/(4*D48),"")</f>
        <v/>
      </c>
      <c r="AY21" s="239" t="str">
        <f>IF(AM15="CO 2",(B44*E44+B45*E45+B46*E46+B47*E47)*100/(4*E48),"")</f>
        <v/>
      </c>
      <c r="AZ21" s="239" t="str">
        <f>IF(AM16="CO 2",(B44*F44+B45*F45+B46*F46+B47*F47)*100/(4*F48),"")</f>
        <v/>
      </c>
      <c r="BA21" s="239" t="str">
        <f>IF(AM17="CO 2",(B44*G44+B45*G45+B46*G46+B47*G47)*100/(4*G48),"")</f>
        <v/>
      </c>
      <c r="BB21" s="239" t="str">
        <f>IF(AM18="CO 2",(B44*H44+B45*H45+B46*H46+B47*H47)*100/(4*H48),"")</f>
        <v/>
      </c>
      <c r="BC21" s="239" t="str">
        <f>IF(AM19="CO 2",(B44*I44+B45*I45+B46*I46+B47*I47)*100/(4*I48),"")</f>
        <v/>
      </c>
      <c r="BD21" s="239" t="str">
        <f>IF(AM20="CO 2",(B44*J44+B45*J45+B46*J46+B47*J47)*100/(4*J48),"")</f>
        <v/>
      </c>
      <c r="BE21" s="239" t="str">
        <f>IF(AM21="CO 2",(B44*K44+B45*K45+B46*K46+B47*K47)*100/(4*K48),"")</f>
        <v/>
      </c>
      <c r="BF21" s="239" t="str">
        <f>IF(AM22="CO 2",(B44*L44+B45*L45+B46*L46+B47*L47)*100/(4*L48),"")</f>
        <v/>
      </c>
      <c r="BG21" s="239" t="str">
        <f>IF(AM23="CO 2",(B44*M44+B45*M45+B46*M46+B47*M47)*100/(4*M48),"")</f>
        <v/>
      </c>
      <c r="BH21" s="239" t="str">
        <f>IF(AM24="CO 2",(B44*N44+B45*N45+B46*N46+B47*N47)*100/(4*N48),"")</f>
        <v/>
      </c>
      <c r="BI21" s="239" t="str">
        <f>IF(AM25="CO 2",($B$44*O44+$B$45*O45+$B$46*O46+$B$47*O47)*100/(4*O48),"")</f>
        <v/>
      </c>
      <c r="BJ21" s="239" t="str">
        <f>IF(AM26="CO 2",($B$44*P44+$B$45*P45+$B$46*P46+$B$47*P47)*100/(4*P48),"")</f>
        <v/>
      </c>
      <c r="BK21" s="239" t="str">
        <f>IF(AM27="CO 2",($B$44*Q44+$B$45*Q45+$B$46*Q46+$B$47*Q47)*100/(4*Q48),"")</f>
        <v/>
      </c>
      <c r="BL21" s="239" t="str">
        <f>IF(AM28="CO 2",($B$44*R44+$B$45*R45+$B$46*R46+$B$47*R47)*100/(4*R48),"")</f>
        <v/>
      </c>
      <c r="BM21" s="239" t="str">
        <f>IF(AM29="CO 2",($B$44*S44+$B$45*S45+$B$46*S46+$B$47*S47)*100/(4*S48),"")</f>
        <v/>
      </c>
      <c r="BN21" s="239" t="str">
        <f>IF(AM30="CO 2",($B$44*T44+$B$45*T45+$B$46*T46+$B$47*T47)*100/(4*T48),"")</f>
        <v/>
      </c>
      <c r="BO21" s="239" t="str">
        <f>IF(AM31="CO 2",($B$44*U44+$B$45*U45+$B$46*U46+$B$47*U47)*100/(4*U48),"")</f>
        <v/>
      </c>
      <c r="BP21" s="239" t="str">
        <f>IF(AM32="CO 2",($B$44*V44+$B$45*V45+$B$46*V46+$B$47*V47)*100/(4*V48),"")</f>
        <v/>
      </c>
      <c r="BQ21" s="239" t="str">
        <f>IF(AM33="CO 2",($B$44*W44+$B$45*W45+$B$46*W46+$B$47*W47)*100/(4*W48),"")</f>
        <v/>
      </c>
      <c r="BR21" s="33">
        <v>14.0</v>
      </c>
    </row>
    <row r="22">
      <c r="A22" s="162">
        <v>5.0</v>
      </c>
      <c r="B22" s="262"/>
      <c r="C22" s="263"/>
      <c r="D22" s="244"/>
      <c r="E22" s="244"/>
      <c r="F22" s="244"/>
      <c r="G22" s="244"/>
      <c r="H22" s="244"/>
      <c r="I22" s="244"/>
      <c r="J22" s="244"/>
      <c r="K22" s="244"/>
      <c r="L22" s="264"/>
      <c r="M22" s="266"/>
      <c r="N22" s="266"/>
      <c r="O22" s="266"/>
      <c r="P22" s="266"/>
      <c r="Q22" s="266"/>
      <c r="R22" s="266"/>
      <c r="S22" s="266"/>
      <c r="T22" s="267"/>
      <c r="U22" s="267"/>
      <c r="V22" s="267"/>
      <c r="W22" s="267"/>
      <c r="X22" s="166" t="str">
        <f t="shared" si="8"/>
        <v/>
      </c>
      <c r="Y22" s="261"/>
      <c r="Z22" s="168"/>
      <c r="AA22" s="168"/>
      <c r="AB22" s="168" t="str">
        <f>IFERROR(__xludf.DUMMYFUNCTION("SPLIT(AJ3,""_"")"),"#VALUE!")</f>
        <v>#VALUE!</v>
      </c>
      <c r="AC22" s="168"/>
      <c r="AD22" s="168" t="str">
        <f>IFERROR(__xludf.DUMMYFUNCTION("SPLIT(AJ4,""_"")"),"#VALUE!")</f>
        <v>#VALUE!</v>
      </c>
      <c r="AE22" s="171"/>
      <c r="AF22" t="str">
        <f>IFERROR(__xludf.DUMMYFUNCTION("SPLIT(AJ5,""_"")"),"#VALUE!")</f>
        <v>#VALUE!</v>
      </c>
      <c r="AH22" t="str">
        <f>IFERROR(__xludf.DUMMYFUNCTION("SPLIT(AJ6,""_"")"),"#VALUE!")</f>
        <v>#VALUE!</v>
      </c>
      <c r="AJ22" t="str">
        <f>IFERROR(__xludf.DUMMYFUNCTION("SPLIT(AJ7,""_"")"),"#VALUE!")</f>
        <v>#VALUE!</v>
      </c>
      <c r="AL22" t="str">
        <f>IFERROR(__xludf.DUMMYFUNCTION("SPLIT(AJ8,""_"")"),"#VALUE!")</f>
        <v>#VALUE!</v>
      </c>
      <c r="AX22" s="245" t="str">
        <f t="shared" ref="AX22:BQ22" si="9">IF(COUNTBLANK(AX16:AX21)=6,"",AVERAGE(AX16:AX21))</f>
        <v/>
      </c>
      <c r="AY22" s="245" t="str">
        <f t="shared" si="9"/>
        <v/>
      </c>
      <c r="AZ22" s="245" t="str">
        <f t="shared" si="9"/>
        <v/>
      </c>
      <c r="BA22" s="245" t="str">
        <f t="shared" si="9"/>
        <v/>
      </c>
      <c r="BB22" s="245" t="str">
        <f t="shared" si="9"/>
        <v/>
      </c>
      <c r="BC22" s="245" t="str">
        <f t="shared" si="9"/>
        <v/>
      </c>
      <c r="BD22" s="245" t="str">
        <f t="shared" si="9"/>
        <v/>
      </c>
      <c r="BE22" s="245" t="str">
        <f t="shared" si="9"/>
        <v/>
      </c>
      <c r="BF22" s="245" t="str">
        <f t="shared" si="9"/>
        <v/>
      </c>
      <c r="BG22" s="245" t="str">
        <f t="shared" si="9"/>
        <v/>
      </c>
      <c r="BH22" s="245" t="str">
        <f t="shared" si="9"/>
        <v/>
      </c>
      <c r="BI22" s="245" t="str">
        <f t="shared" si="9"/>
        <v/>
      </c>
      <c r="BJ22" s="245" t="str">
        <f t="shared" si="9"/>
        <v/>
      </c>
      <c r="BK22" s="245" t="str">
        <f t="shared" si="9"/>
        <v/>
      </c>
      <c r="BL22" s="245" t="str">
        <f t="shared" si="9"/>
        <v/>
      </c>
      <c r="BM22" s="245" t="str">
        <f t="shared" si="9"/>
        <v/>
      </c>
      <c r="BN22" s="245" t="str">
        <f t="shared" si="9"/>
        <v/>
      </c>
      <c r="BO22" s="245" t="str">
        <f t="shared" si="9"/>
        <v/>
      </c>
      <c r="BP22" s="245" t="str">
        <f t="shared" si="9"/>
        <v/>
      </c>
      <c r="BQ22" s="245" t="str">
        <f t="shared" si="9"/>
        <v/>
      </c>
      <c r="BR22" s="138">
        <v>15.0</v>
      </c>
    </row>
    <row r="23">
      <c r="A23" s="162">
        <v>6.0</v>
      </c>
      <c r="B23" s="262"/>
      <c r="C23" s="263"/>
      <c r="D23" s="244"/>
      <c r="E23" s="244"/>
      <c r="F23" s="244"/>
      <c r="G23" s="244"/>
      <c r="H23" s="244"/>
      <c r="I23" s="244"/>
      <c r="J23" s="244"/>
      <c r="K23" s="244"/>
      <c r="L23" s="269"/>
      <c r="M23" s="266"/>
      <c r="N23" s="266"/>
      <c r="O23" s="266"/>
      <c r="P23" s="266"/>
      <c r="Q23" s="266"/>
      <c r="R23" s="266"/>
      <c r="S23" s="266"/>
      <c r="T23" s="267"/>
      <c r="U23" s="267"/>
      <c r="V23" s="267"/>
      <c r="W23" s="267"/>
      <c r="X23" s="166" t="str">
        <f t="shared" si="8"/>
        <v/>
      </c>
      <c r="Y23" s="261"/>
      <c r="Z23" s="168"/>
      <c r="AA23" s="168"/>
      <c r="AB23" s="168" t="str">
        <f>IFERROR(__xludf.DUMMYFUNCTION("SPLIT(AK3,""_"")"),"#VALUE!")</f>
        <v>#VALUE!</v>
      </c>
      <c r="AC23" s="168"/>
      <c r="AD23" s="168" t="str">
        <f>IFERROR(__xludf.DUMMYFUNCTION("SPLIT(AK4,""_"")"),"#VALUE!")</f>
        <v>#VALUE!</v>
      </c>
      <c r="AE23" s="171"/>
      <c r="AF23" t="str">
        <f>IFERROR(__xludf.DUMMYFUNCTION("SPLIT(AK5,""_"")"),"#VALUE!")</f>
        <v>#VALUE!</v>
      </c>
      <c r="AH23" t="str">
        <f>IFERROR(__xludf.DUMMYFUNCTION("SPLIT(AK6,""_"")"),"#VALUE!")</f>
        <v>#VALUE!</v>
      </c>
      <c r="AJ23" t="str">
        <f>IFERROR(__xludf.DUMMYFUNCTION("SPLIT(AK7,""_"")"),"#VALUE!")</f>
        <v>#VALUE!</v>
      </c>
      <c r="AL23" t="str">
        <f>IFERROR(__xludf.DUMMYFUNCTION("SPLIT(AK8,""_"")"),"#VALUE!")</f>
        <v>#VALUE!</v>
      </c>
      <c r="AX23" s="270"/>
      <c r="AY23" s="270"/>
      <c r="AZ23" s="270"/>
      <c r="BA23" s="270"/>
      <c r="BB23" s="270"/>
      <c r="BC23" s="270"/>
      <c r="BD23" s="270"/>
      <c r="BE23" s="270"/>
      <c r="BF23" s="270"/>
      <c r="BG23" s="270"/>
      <c r="BH23" s="270"/>
      <c r="BI23" s="270"/>
      <c r="BJ23" s="270"/>
      <c r="BK23" s="270"/>
      <c r="BL23" s="270"/>
      <c r="BM23" s="270"/>
      <c r="BN23" s="270"/>
      <c r="BO23" s="270"/>
      <c r="BP23" s="270"/>
      <c r="BQ23" s="270"/>
      <c r="BR23" s="142">
        <v>16.0</v>
      </c>
    </row>
    <row r="24">
      <c r="A24" s="162">
        <v>7.0</v>
      </c>
      <c r="B24" s="262"/>
      <c r="C24" s="263"/>
      <c r="D24" s="244"/>
      <c r="E24" s="244"/>
      <c r="F24" s="244"/>
      <c r="G24" s="244"/>
      <c r="H24" s="244"/>
      <c r="I24" s="244"/>
      <c r="J24" s="244"/>
      <c r="K24" s="244"/>
      <c r="L24" s="269"/>
      <c r="M24" s="266"/>
      <c r="N24" s="266"/>
      <c r="O24" s="266"/>
      <c r="P24" s="266"/>
      <c r="Q24" s="266"/>
      <c r="R24" s="266"/>
      <c r="S24" s="266"/>
      <c r="T24" s="267"/>
      <c r="U24" s="267"/>
      <c r="V24" s="267"/>
      <c r="W24" s="267"/>
      <c r="X24" s="166" t="str">
        <f t="shared" si="8"/>
        <v/>
      </c>
      <c r="Y24" s="261"/>
      <c r="Z24" s="168"/>
      <c r="AA24" s="168"/>
      <c r="AB24" s="168" t="str">
        <f>IFERROR(__xludf.DUMMYFUNCTION("SPLIT(AL3,""_"")"),"#VALUE!")</f>
        <v>#VALUE!</v>
      </c>
      <c r="AC24" s="168"/>
      <c r="AD24" s="168" t="str">
        <f>IFERROR(__xludf.DUMMYFUNCTION("SPLIT(AL4,""_"")"),"#VALUE!")</f>
        <v>#VALUE!</v>
      </c>
      <c r="AE24" s="171"/>
      <c r="AF24" t="str">
        <f>IFERROR(__xludf.DUMMYFUNCTION("SPLIT(AL5,""_"")"),"#VALUE!")</f>
        <v>#VALUE!</v>
      </c>
      <c r="AH24" t="str">
        <f>IFERROR(__xludf.DUMMYFUNCTION("SPLIT(AL6,""_"")"),"#VALUE!")</f>
        <v>#VALUE!</v>
      </c>
      <c r="AJ24" t="str">
        <f>IFERROR(__xludf.DUMMYFUNCTION("SPLIT(AL7,""_"")"),"#VALUE!")</f>
        <v>#VALUE!</v>
      </c>
      <c r="AL24" t="str">
        <f>IFERROR(__xludf.DUMMYFUNCTION("SPLIT(AL8,""_"")"),"#VALUE!")</f>
        <v>#VALUE!</v>
      </c>
      <c r="AX24" s="237" t="s">
        <v>145</v>
      </c>
      <c r="AY24" s="3"/>
      <c r="AZ24" s="3"/>
      <c r="BA24" s="3"/>
      <c r="BB24" s="3"/>
      <c r="BC24" s="3"/>
      <c r="BD24" s="3"/>
      <c r="BE24" s="3"/>
      <c r="BF24" s="3"/>
      <c r="BG24" s="3"/>
      <c r="BH24" s="3"/>
      <c r="BI24" s="3"/>
      <c r="BJ24" s="3"/>
      <c r="BK24" s="3"/>
      <c r="BL24" s="3"/>
      <c r="BM24" s="3"/>
      <c r="BN24" s="3"/>
      <c r="BO24" s="3"/>
      <c r="BP24" s="3"/>
      <c r="BQ24" s="4"/>
      <c r="BR24" s="142">
        <v>17.0</v>
      </c>
    </row>
    <row r="25">
      <c r="A25" s="162">
        <v>8.0</v>
      </c>
      <c r="B25" s="262"/>
      <c r="C25" s="263"/>
      <c r="D25" s="244"/>
      <c r="E25" s="244"/>
      <c r="F25" s="244"/>
      <c r="G25" s="244"/>
      <c r="H25" s="244"/>
      <c r="I25" s="244"/>
      <c r="J25" s="244"/>
      <c r="K25" s="244"/>
      <c r="L25" s="269"/>
      <c r="M25" s="266"/>
      <c r="N25" s="266"/>
      <c r="O25" s="266"/>
      <c r="P25" s="266"/>
      <c r="Q25" s="266"/>
      <c r="R25" s="266"/>
      <c r="S25" s="266"/>
      <c r="T25" s="267"/>
      <c r="U25" s="267"/>
      <c r="V25" s="267"/>
      <c r="W25" s="267"/>
      <c r="X25" s="166" t="str">
        <f t="shared" si="8"/>
        <v/>
      </c>
      <c r="Y25" s="261"/>
      <c r="Z25" s="168"/>
      <c r="AA25" s="168"/>
      <c r="AB25" s="168" t="str">
        <f>IFERROR(__xludf.DUMMYFUNCTION("SPLIT(AM3,""_"")"),"#VALUE!")</f>
        <v>#VALUE!</v>
      </c>
      <c r="AC25" s="168"/>
      <c r="AD25" s="168" t="str">
        <f>IFERROR(__xludf.DUMMYFUNCTION("SPLIT(AM4,""_"")"),"#VALUE!")</f>
        <v>#VALUE!</v>
      </c>
      <c r="AE25" s="171"/>
      <c r="AF25" t="str">
        <f>IFERROR(__xludf.DUMMYFUNCTION("SPLIT(AM5,""_"")"),"#VALUE!")</f>
        <v>#VALUE!</v>
      </c>
      <c r="AH25" t="str">
        <f>IFERROR(__xludf.DUMMYFUNCTION("SPLIT(AM6,""_"")"),"#VALUE!")</f>
        <v>#VALUE!</v>
      </c>
      <c r="AJ25" t="str">
        <f>IFERROR(__xludf.DUMMYFUNCTION("SPLIT(AM7,""_"")"),"#VALUE!")</f>
        <v>#VALUE!</v>
      </c>
      <c r="AL25" t="str">
        <f>IFERROR(__xludf.DUMMYFUNCTION("SPLIT(AM8,""_"")"),"#VALUE!")</f>
        <v>#VALUE!</v>
      </c>
      <c r="AX25" s="238" t="s">
        <v>192</v>
      </c>
      <c r="AY25" s="238" t="s">
        <v>193</v>
      </c>
      <c r="AZ25" s="238" t="s">
        <v>194</v>
      </c>
      <c r="BA25" s="238" t="s">
        <v>195</v>
      </c>
      <c r="BB25" s="238" t="s">
        <v>196</v>
      </c>
      <c r="BC25" s="238" t="s">
        <v>236</v>
      </c>
      <c r="BD25" s="238" t="s">
        <v>237</v>
      </c>
      <c r="BE25" s="238" t="s">
        <v>238</v>
      </c>
      <c r="BF25" s="238" t="s">
        <v>239</v>
      </c>
      <c r="BG25" s="238" t="s">
        <v>240</v>
      </c>
      <c r="BH25" s="238" t="s">
        <v>241</v>
      </c>
      <c r="BI25" s="238" t="s">
        <v>242</v>
      </c>
      <c r="BJ25" s="238" t="s">
        <v>243</v>
      </c>
      <c r="BK25" s="238" t="s">
        <v>244</v>
      </c>
      <c r="BL25" s="238" t="s">
        <v>245</v>
      </c>
      <c r="BM25" s="238" t="s">
        <v>246</v>
      </c>
      <c r="BN25" s="238" t="s">
        <v>247</v>
      </c>
      <c r="BO25" s="238" t="s">
        <v>248</v>
      </c>
      <c r="BP25" s="238" t="s">
        <v>249</v>
      </c>
      <c r="BQ25" s="238" t="s">
        <v>250</v>
      </c>
      <c r="BR25" s="142">
        <v>18.0</v>
      </c>
    </row>
    <row r="26">
      <c r="A26" s="162">
        <v>9.0</v>
      </c>
      <c r="B26" s="262"/>
      <c r="C26" s="263"/>
      <c r="D26" s="244"/>
      <c r="E26" s="244"/>
      <c r="F26" s="244"/>
      <c r="G26" s="244"/>
      <c r="H26" s="244"/>
      <c r="I26" s="244"/>
      <c r="J26" s="244"/>
      <c r="K26" s="244"/>
      <c r="L26" s="269"/>
      <c r="M26" s="266"/>
      <c r="N26" s="266"/>
      <c r="O26" s="266"/>
      <c r="P26" s="266"/>
      <c r="Q26" s="266"/>
      <c r="R26" s="266"/>
      <c r="S26" s="266"/>
      <c r="T26" s="267"/>
      <c r="U26" s="267"/>
      <c r="V26" s="267"/>
      <c r="W26" s="267"/>
      <c r="X26" s="166" t="str">
        <f t="shared" si="8"/>
        <v/>
      </c>
      <c r="Y26" s="261"/>
      <c r="Z26" s="168"/>
      <c r="AA26" s="168"/>
      <c r="AB26" s="168" t="str">
        <f>IFERROR(__xludf.DUMMYFUNCTION("SPLIT(AN3,""_"")"),"#VALUE!")</f>
        <v>#VALUE!</v>
      </c>
      <c r="AC26" s="168"/>
      <c r="AD26" s="168" t="str">
        <f>IFERROR(__xludf.DUMMYFUNCTION("SPLIT(AN4,""_"")"),"#VALUE!")</f>
        <v>#VALUE!</v>
      </c>
      <c r="AE26" s="171"/>
      <c r="AF26" t="str">
        <f>IFERROR(__xludf.DUMMYFUNCTION("SPLIT(AN5,""_"")"),"#VALUE!")</f>
        <v>#VALUE!</v>
      </c>
      <c r="AH26" t="str">
        <f>IFERROR(__xludf.DUMMYFUNCTION("SPLIT(AN6,""_"")"),"#VALUE!")</f>
        <v>#VALUE!</v>
      </c>
      <c r="AJ26" t="str">
        <f>IFERROR(__xludf.DUMMYFUNCTION("SPLIT(AN7,""_"")"),"#VALUE!")</f>
        <v>#VALUE!</v>
      </c>
      <c r="AL26" t="str">
        <f>IFERROR(__xludf.DUMMYFUNCTION("SPLIT(AN8,""_"")"),"#VALUE!")</f>
        <v>#VALUE!</v>
      </c>
      <c r="AX26" s="239" t="str">
        <f>IF(AC9="CO 3",(B44*D44+B45*D45+B46*D46+B47*D47)*100/(4*D48),"")</f>
        <v/>
      </c>
      <c r="AY26" s="240" t="str">
        <f>IF(AC15="CO 3",(B44*E44+B45*E45+B46*E46+B47*E47)*100/(4*E48),"")</f>
        <v/>
      </c>
      <c r="AZ26" s="240" t="str">
        <f>IF(AC16="CO 3",(B44*F44+B45*F45+B46*F46+B47*F47)*100/(4*F48),"")</f>
        <v/>
      </c>
      <c r="BA26" s="240" t="str">
        <f>IF(AC17="CO 3",(B44*G44+B45*G45+B46*G46+B47*G47)*100/(4*G48),"")</f>
        <v/>
      </c>
      <c r="BB26" s="240" t="str">
        <f>IF(AC18="CO 3",(B44*H44+B45*H45+B46*H46+B47*H47)*100/(4*H48),"")</f>
        <v/>
      </c>
      <c r="BC26" s="240" t="str">
        <f>IF(AC19="CO 3",(B44*I44+B45*I45+B46*I46+B47*I47)*100/(4*I48),"")</f>
        <v/>
      </c>
      <c r="BD26" s="240" t="str">
        <f>IF(AC20="CO 3",(B44*J44+B45*J45+B46*J46+B47*J47)*100/(4*J48),"")</f>
        <v/>
      </c>
      <c r="BE26" s="240" t="str">
        <f>IF(AC21="CO 3",(B44*K44+B45*K45+B46*K46+B47*K47)*100/(4*K48),"")</f>
        <v/>
      </c>
      <c r="BF26" s="240" t="str">
        <f>IF(AC22="CO 3",(B44*L44+B45*L45+B46*L46+B47*L47)*100/(4*L48),"")</f>
        <v/>
      </c>
      <c r="BG26" s="240" t="str">
        <f>IF(AC23="CO 3",(B44*M44+B45*M45+B46*M46+B47*M47)*100/(4*M48),"")</f>
        <v/>
      </c>
      <c r="BH26" s="240" t="str">
        <f>IF(AC24="CO 3",(B44*N44+B45*N45+B46*N46+B47*N47)*100/(4*N48),"")</f>
        <v/>
      </c>
      <c r="BI26" s="240" t="str">
        <f>IF(AC25="CO 3",($B$44*O44+$B$45*O45+$B$46*O46+$B$47*O47)*100/(4*O48),"")</f>
        <v/>
      </c>
      <c r="BJ26" s="240" t="str">
        <f>IF(AC26="CO 3",($B$44*P44+$B$45*P45+$B$46*P46+$B$47*P47)*100/(4*P48),"")</f>
        <v/>
      </c>
      <c r="BK26" s="240" t="str">
        <f>IF(AC27="CO 3",($B$44*Q44+$B$45*Q45+$B$46*Q46+$B$47*Q47)*100/(4*Q48),"")</f>
        <v/>
      </c>
      <c r="BL26" s="240" t="str">
        <f>IF(AC28="CO 3",($B$44*R44+$B$45*R45+$B$46*R46+$B$47*R47)*100/(4*R48),"")</f>
        <v/>
      </c>
      <c r="BM26" s="240" t="str">
        <f>IF(AC29="CO 3",($B$44*S44+$B$45*S45+$B$46*S46+$B$47*S47)*100/(4*S48),"")</f>
        <v/>
      </c>
      <c r="BN26" s="240" t="str">
        <f>IF(AC30="CO 3",($B$44*T44+$B$45*T45+$B$46*T46+$B$47*T47)*100/(4*T48),"")</f>
        <v/>
      </c>
      <c r="BO26" s="240" t="str">
        <f>IF(AC31="CO 3",($B$44*U44+$B$45*U45+$B$46*U46+$B$47*U47)*100/(4*U48),"")</f>
        <v/>
      </c>
      <c r="BP26" s="240" t="str">
        <f>IF(AC32="CO 3",($B$44*V44+$B$45*V45+$B$46*V46+$B$47*V47)*100/(4*V48),"")</f>
        <v/>
      </c>
      <c r="BQ26" s="240" t="str">
        <f>IF(AC33="CO 3",($B$44*W44+$B$45*W45+$B$46*W46+$B$47*W47)*100/(4*W48),"")</f>
        <v/>
      </c>
      <c r="BR26" s="142">
        <v>19.0</v>
      </c>
    </row>
    <row r="27">
      <c r="A27" s="162">
        <v>10.0</v>
      </c>
      <c r="B27" s="262"/>
      <c r="C27" s="263"/>
      <c r="D27" s="244"/>
      <c r="E27" s="244"/>
      <c r="F27" s="244"/>
      <c r="G27" s="244"/>
      <c r="H27" s="244"/>
      <c r="I27" s="244"/>
      <c r="J27" s="244"/>
      <c r="K27" s="244"/>
      <c r="L27" s="269"/>
      <c r="M27" s="266"/>
      <c r="N27" s="266"/>
      <c r="O27" s="266"/>
      <c r="P27" s="266"/>
      <c r="Q27" s="266"/>
      <c r="R27" s="266"/>
      <c r="S27" s="266"/>
      <c r="T27" s="267"/>
      <c r="U27" s="267"/>
      <c r="V27" s="267"/>
      <c r="W27" s="267"/>
      <c r="X27" s="166" t="str">
        <f t="shared" si="8"/>
        <v/>
      </c>
      <c r="Y27" s="261"/>
      <c r="Z27" s="168"/>
      <c r="AA27" s="168"/>
      <c r="AB27" s="168" t="str">
        <f>IFERROR(__xludf.DUMMYFUNCTION("SPLIT(AO3,""_"")"),"#VALUE!")</f>
        <v>#VALUE!</v>
      </c>
      <c r="AC27" s="168"/>
      <c r="AD27" s="168" t="str">
        <f>IFERROR(__xludf.DUMMYFUNCTION("SPLIT(AO4,""_"")"),"#VALUE!")</f>
        <v>#VALUE!</v>
      </c>
      <c r="AE27" s="171"/>
      <c r="AF27" t="str">
        <f>IFERROR(__xludf.DUMMYFUNCTION("SPLIT(AO5,""_"")"),"#VALUE!")</f>
        <v>#VALUE!</v>
      </c>
      <c r="AH27" t="str">
        <f>IFERROR(__xludf.DUMMYFUNCTION("SPLIT(AO6,""_"")"),"#VALUE!")</f>
        <v>#VALUE!</v>
      </c>
      <c r="AJ27" t="str">
        <f>IFERROR(__xludf.DUMMYFUNCTION("SPLIT(AO7,""_"")"),"#VALUE!")</f>
        <v>#VALUE!</v>
      </c>
      <c r="AL27" t="str">
        <f>IFERROR(__xludf.DUMMYFUNCTION("SPLIT(AO8,""_"")"),"#VALUE!")</f>
        <v>#VALUE!</v>
      </c>
      <c r="AX27" s="240" t="str">
        <f>IF(AE9="CO 3",(B44*D44+B45*D45+B46*D46+B47*D47)*100/(4*D48),"")</f>
        <v/>
      </c>
      <c r="AY27" s="240" t="str">
        <f>IF(AE15="CO 3",(B44*E44+B45*E45+B46*E46+B47*E47)*100/(4*E48),"")</f>
        <v/>
      </c>
      <c r="AZ27" s="240" t="str">
        <f>IF(AE16="CO 3",(B44*F44+B45*F45+B46*F46+B47*F47)*100/(4*F48),"")</f>
        <v/>
      </c>
      <c r="BA27" s="240" t="str">
        <f>IF(AE17="CO 3",(B44*G44+B45*G45+B46*G46+B47*G47)*100/(4*G48),"")</f>
        <v/>
      </c>
      <c r="BB27" s="240" t="str">
        <f>IF(AE18="CO 3",(B44*H44+B45*H45+B46*H46+B47*H47)*100/(4*H48),"")</f>
        <v/>
      </c>
      <c r="BC27" s="240" t="str">
        <f>IF(AE19="CO 3",(B44*I44+B45*I45+B46*I46+B47*I47)*100/(4*I48),"")</f>
        <v/>
      </c>
      <c r="BD27" s="240" t="str">
        <f>IF(AE20="CO 3",(B44*J44+B45*J45+B46*J46+B47*J47)*100/(4*J48),"")</f>
        <v/>
      </c>
      <c r="BE27" s="240" t="str">
        <f>IF(AE21="CO 3",(B44*K44+B45*K45+B46*K46+B47*K47)*100/(4*K48),"")</f>
        <v/>
      </c>
      <c r="BF27" s="240" t="str">
        <f>IF(AE22="CO 3",(B44*L44+B45*L45+B46*L46+B47*L47)*100/(4*L48),"")</f>
        <v/>
      </c>
      <c r="BG27" s="240" t="str">
        <f>IF(AE23="CO 3",(B44*M44+B45*M45+B46*M46+B47*M47)*100/(4*M48),"")</f>
        <v/>
      </c>
      <c r="BH27" s="240" t="str">
        <f>IF(AE24="CO 3",(B44*N44+B45*N45+B46*N46+B47*N47)*100/(4*N48),"")</f>
        <v/>
      </c>
      <c r="BI27" s="240" t="str">
        <f>IF(AE25="CO 3",($B$44*O44+$B$45*O45+$B$46*O46+$B$47*O47)*100/(4*O48),"")</f>
        <v/>
      </c>
      <c r="BJ27" s="240" t="str">
        <f>IF(AE26="CO 3",($B$44*P44+$B$45*P45+$B$46*P46+$B$47*P47)*100/(4*P48),"")</f>
        <v/>
      </c>
      <c r="BK27" s="149" t="str">
        <f>IF(AE27="CO 3",($B$44*Q44+$B$45*Q45+$B$46*Q46+$B$47*Q47)*100/(4*Q48),"")</f>
        <v/>
      </c>
      <c r="BL27" s="149" t="str">
        <f>IF(AE28="CO 3",($B$44*R44+$B$45*R45+$B$46*R46+$B$47*R47)*100/(4*R48),"")</f>
        <v/>
      </c>
      <c r="BM27" s="149" t="str">
        <f>IF(AE29="CO 3",($B$44*S44+$B$45*S45+$B$46*S46+$B$47*S47)*100/(4*S48),"")</f>
        <v/>
      </c>
      <c r="BN27" s="149" t="str">
        <f>IF(AE30="CO 3",($B$44*T44+$B$45*T45+$B$46*T46+$B$47*T47)*100/(4*T48),"")</f>
        <v/>
      </c>
      <c r="BO27" s="149" t="str">
        <f>IF(AE31="CO 3",($B$44*U44+$B$45*U45+$B$46*U46+$B$47*U47)*100/(4*U48),"")</f>
        <v/>
      </c>
      <c r="BP27" s="149" t="str">
        <f>IF(AE32="CO 3",($B$44*V44+$B$45*V45+$B$46*V46+$B$47*V47)*100/(4*V48),"")</f>
        <v/>
      </c>
      <c r="BQ27" s="149" t="str">
        <f>IF(AE33="CO 3",($B$44*W44+$B$45*W45+$B$46*W46+$B$47*W47)*100/(4*W48),"")</f>
        <v/>
      </c>
      <c r="BR27" s="142">
        <v>20.0</v>
      </c>
    </row>
    <row r="28">
      <c r="A28" s="162">
        <v>11.0</v>
      </c>
      <c r="B28" s="262"/>
      <c r="C28" s="263"/>
      <c r="D28" s="244"/>
      <c r="E28" s="244"/>
      <c r="F28" s="244"/>
      <c r="G28" s="244"/>
      <c r="H28" s="244"/>
      <c r="I28" s="244"/>
      <c r="J28" s="244"/>
      <c r="K28" s="244"/>
      <c r="L28" s="269"/>
      <c r="M28" s="266"/>
      <c r="N28" s="266"/>
      <c r="O28" s="266"/>
      <c r="P28" s="266"/>
      <c r="Q28" s="266"/>
      <c r="R28" s="266"/>
      <c r="S28" s="266"/>
      <c r="T28" s="267"/>
      <c r="U28" s="267"/>
      <c r="V28" s="267"/>
      <c r="W28" s="267"/>
      <c r="X28" s="166" t="str">
        <f t="shared" si="8"/>
        <v/>
      </c>
      <c r="Y28" s="261"/>
      <c r="Z28" s="168"/>
      <c r="AA28" s="168"/>
      <c r="AB28" s="168" t="str">
        <f>IFERROR(__xludf.DUMMYFUNCTION("SPLIT(AP3,""_"")"),"#VALUE!")</f>
        <v>#VALUE!</v>
      </c>
      <c r="AC28" s="168"/>
      <c r="AD28" s="168" t="str">
        <f>IFERROR(__xludf.DUMMYFUNCTION("SPLIT(AP4,""_"")"),"#VALUE!")</f>
        <v>#VALUE!</v>
      </c>
      <c r="AE28" s="171"/>
      <c r="AF28" t="str">
        <f>IFERROR(__xludf.DUMMYFUNCTION("SPLIT(AP5,""_"")"),"#VALUE!")</f>
        <v>#VALUE!</v>
      </c>
      <c r="AH28" t="str">
        <f>IFERROR(__xludf.DUMMYFUNCTION("SPLIT(AP6,""_"")"),"#VALUE!")</f>
        <v>#VALUE!</v>
      </c>
      <c r="AJ28" t="str">
        <f>IFERROR(__xludf.DUMMYFUNCTION("SPLIT(AP7,""_"")"),"#VALUE!")</f>
        <v>#VALUE!</v>
      </c>
      <c r="AL28" t="str">
        <f>IFERROR(__xludf.DUMMYFUNCTION("SPLIT(AP8,""_"")"),"#VALUE!")</f>
        <v>#VALUE!</v>
      </c>
      <c r="AX28" s="242" t="str">
        <f>IF(AG9="CO 3",(B44*D44+B45*D45+B46*D46+B47*D47)*100/(4*D48),"")</f>
        <v/>
      </c>
      <c r="AY28" s="242" t="str">
        <f>IF(AG15="CO 3",(B44*E44+B45*E45+B46*E46+B47*E47)*100/(4*E48),"")</f>
        <v/>
      </c>
      <c r="AZ28" s="242" t="str">
        <f>IF(AG16="CO 3",(B44*F44+B45*F45+B46*F46+B47*F47)*100/(4*F48),"")</f>
        <v/>
      </c>
      <c r="BA28" s="242" t="str">
        <f>IF(AG17="CO 3",(B44*G44+B45*G45+B46*G46+B47*G47)*100/(4*G48),"")</f>
        <v/>
      </c>
      <c r="BB28" s="242" t="str">
        <f>IF(AG18="CO 3",(B44*H44+B45*H45+B46*H46+B47*H47)*100/(4*H48),"")</f>
        <v/>
      </c>
      <c r="BC28" s="242" t="str">
        <f>IF(AG19="CO 3",(B44*I44+B45*I45+B46*I46+B47*I47)*100/(4*I48),"")</f>
        <v/>
      </c>
      <c r="BD28" s="242" t="str">
        <f>IF(AG20="CO 3",(B44*J44+B45*J45+B46*J46+B47*J47)*100/(4*J48),"")</f>
        <v/>
      </c>
      <c r="BE28" s="242" t="str">
        <f>IF(AG21="CO 3",(B44*K44+B45*K45+B46*K46+B47*K47)*100/(4*K48),"")</f>
        <v/>
      </c>
      <c r="BF28" s="242" t="str">
        <f>IF(AG22="CO 3",(B44*L44+B45*L45+B46*L46+B47*L47)*100/(4*L48),"")</f>
        <v/>
      </c>
      <c r="BG28" s="242" t="str">
        <f>IF(AG23="CO 3",(B44*M44+B45*M45+B46*M46+B47*M47)*100/(4*M48),"")</f>
        <v/>
      </c>
      <c r="BH28" s="242" t="str">
        <f>IF(AG24="CO 3",(B44*N44+B45*N45+B46*N46+B47*N47)*100/(4*N48),"")</f>
        <v/>
      </c>
      <c r="BI28" s="242" t="str">
        <f>IF(AG25="CO 3",($B$44*O44+$B$45*O45+$B$46*O46+$B$47*O47)*100/(4*O48),"")</f>
        <v/>
      </c>
      <c r="BJ28" s="242" t="str">
        <f>IF(AG26="CO 3",($B$44*P44+$B$45*P45+$B$46*P46+$B$47*P47)*100/(4*P48),"")</f>
        <v/>
      </c>
      <c r="BK28" s="242" t="str">
        <f>IF(AG27="CO 3",($B$44*Q44+$B$45*Q45+$B$46*Q46+$B$47*Q47)*100/(4*Q48),"")</f>
        <v/>
      </c>
      <c r="BL28" s="242" t="str">
        <f>IF(AG28="CO 3",($B$44*R44+$B$45*R45+$B$46*R46+$B$47*R47)*100/(4*R48),"")</f>
        <v/>
      </c>
      <c r="BM28" s="242" t="str">
        <f>IF(AG29="CO 3",($B$44*S44+$B$45*S45+$B$46*S46+$B$47*S47)*100/(4*S48),"")</f>
        <v/>
      </c>
      <c r="BN28" s="242" t="str">
        <f>IF(AG30="CO 3",($B$44*T44+$B$45*T45+$B$46*T46+$B$47*T47)*100/(4*T48),"")</f>
        <v/>
      </c>
      <c r="BO28" s="242" t="str">
        <f>IF(AG31="CO 3",($B$44*U44+$B$45*U45+$B$46*U46+$B$47*U47)*100/(4*U48),"")</f>
        <v/>
      </c>
      <c r="BP28" s="242" t="str">
        <f>IF(AG32="CO 3",($B$44*V44+$B$45*V45+$B$46*V46+$B$47*V47)*100/(4*V48),"")</f>
        <v/>
      </c>
      <c r="BQ28" s="242" t="str">
        <f>IF(AG33="CO 3",($B$44*W44+$B$45*W45+$B$46*W46+$B$47*W47)*100/(4*W48),"")</f>
        <v/>
      </c>
      <c r="BR28" s="181"/>
    </row>
    <row r="29">
      <c r="A29" s="162">
        <v>12.0</v>
      </c>
      <c r="B29" s="262"/>
      <c r="C29" s="263"/>
      <c r="D29" s="244"/>
      <c r="E29" s="244"/>
      <c r="F29" s="244"/>
      <c r="G29" s="244"/>
      <c r="H29" s="244"/>
      <c r="I29" s="244"/>
      <c r="J29" s="244"/>
      <c r="K29" s="244"/>
      <c r="L29" s="269"/>
      <c r="M29" s="266"/>
      <c r="N29" s="266"/>
      <c r="O29" s="266"/>
      <c r="P29" s="266"/>
      <c r="Q29" s="266"/>
      <c r="R29" s="266"/>
      <c r="S29" s="266"/>
      <c r="T29" s="267"/>
      <c r="U29" s="267"/>
      <c r="V29" s="267"/>
      <c r="W29" s="267"/>
      <c r="X29" s="166" t="str">
        <f t="shared" si="8"/>
        <v/>
      </c>
      <c r="Y29" s="261"/>
      <c r="Z29" s="168"/>
      <c r="AA29" s="168"/>
      <c r="AB29" s="168" t="str">
        <f>IFERROR(__xludf.DUMMYFUNCTION("SPLIT(AQ3,""_"")"),"#VALUE!")</f>
        <v>#VALUE!</v>
      </c>
      <c r="AC29" s="168"/>
      <c r="AD29" s="168" t="str">
        <f>IFERROR(__xludf.DUMMYFUNCTION("SPLIT(AQ4,""_"")"),"#VALUE!")</f>
        <v>#VALUE!</v>
      </c>
      <c r="AE29" s="171"/>
      <c r="AF29" t="str">
        <f>IFERROR(__xludf.DUMMYFUNCTION("SPLIT(AQ5,""_"")"),"#VALUE!")</f>
        <v>#VALUE!</v>
      </c>
      <c r="AH29" t="str">
        <f>IFERROR(__xludf.DUMMYFUNCTION("SPLIT(AQ6,""_"")"),"#VALUE!")</f>
        <v>#VALUE!</v>
      </c>
      <c r="AJ29" t="str">
        <f>IFERROR(__xludf.DUMMYFUNCTION("SPLIT(AQ7,""_"")"),"#VALUE!")</f>
        <v>#VALUE!</v>
      </c>
      <c r="AL29" t="str">
        <f>IFERROR(__xludf.DUMMYFUNCTION("SPLIT(AQ8,""_"")"),"#VALUE!")</f>
        <v>#VALUE!</v>
      </c>
      <c r="AX29" s="239" t="str">
        <f>IF(AI9="CO 3",(B44*D44+B45*D45+B46*D46+B47*D47)*100/(4*D48),"")</f>
        <v/>
      </c>
      <c r="AY29" s="239" t="str">
        <f>IF(AI15="CO 3",(B44*E44+B45*E45+B46*E46+B47*E47)*100/(4*E48),"")</f>
        <v/>
      </c>
      <c r="AZ29" s="239" t="str">
        <f>IF(AI16="CO 3",(B44*F44+B45*F45+B46*F46+B47*F47)*100/(4*F48),"")</f>
        <v/>
      </c>
      <c r="BA29" s="239" t="str">
        <f>IF(AI17="CO 3",(B44*G44+B45*G45+B46*G46+B47*G47)*100/(4*G48),"")</f>
        <v/>
      </c>
      <c r="BB29" s="239" t="str">
        <f>IF(AI18="CO 3",(B44*H44+B45*H45+B46*H46+B47*H47)*100/(4*H48),"")</f>
        <v/>
      </c>
      <c r="BC29" s="239" t="str">
        <f>IF(AI19="CO 3",(B44*I44+B45*I45+B46*I46+B47*I47)*100/(4*I48),"")</f>
        <v/>
      </c>
      <c r="BD29" s="239" t="str">
        <f>IF(AI20="CO 3",(B44*J44+B45*J45+B46*J46+B47*J47)*100/(4*J48),"")</f>
        <v/>
      </c>
      <c r="BE29" s="239" t="str">
        <f>IF(AI21="CO 3",(B44*K44+B45*K45+B46*K46+B47*K47)*100/(4*K48),"")</f>
        <v/>
      </c>
      <c r="BF29" s="239" t="str">
        <f>IF(AI22="CO 3",(B44*L44+B45*L45+B46*L46+B47*L47)*100/(4*L48),"")</f>
        <v/>
      </c>
      <c r="BG29" s="239" t="str">
        <f>IF(AI23="CO 3",(B44*M44+B45*M45+B46*M46+B47*M47)*100/(4*M48),"")</f>
        <v/>
      </c>
      <c r="BH29" s="239" t="str">
        <f>IF(AI24="CO 3",(B44*N44+B45*N45+B46*N46+B47*N47)*100/(4*N48),"")</f>
        <v/>
      </c>
      <c r="BI29" s="239" t="str">
        <f>IF(AI25="CO 3",($B$44*O44+$B$45*O45+$B$46*O46+$B$47*O47)*100/(4*O48),"")</f>
        <v/>
      </c>
      <c r="BJ29" s="239" t="str">
        <f>IF(AI26="CO 3",($B$44*P44+$B$45*P45+$B$46*P46+$B$47*P47)*100/(4*P48),"")</f>
        <v/>
      </c>
      <c r="BK29" s="239" t="str">
        <f>IF(AI27="CO 3",($B$44*Q44+$B$45*Q45+$B$46*Q46+$B$47*Q47)*100/(4*Q48),"")</f>
        <v/>
      </c>
      <c r="BL29" s="239" t="str">
        <f>IF(AI28="CO 3",($B$44*R44+$B$45*R45+$B$46*R46+$B$47*R47)*100/(4*R48),"")</f>
        <v/>
      </c>
      <c r="BM29" s="239" t="str">
        <f>IF(AI29="CO 3",($B$44*S44+$B$45*S45+$B$46*S46+$B$47*S47)*100/(4*S48),"")</f>
        <v/>
      </c>
      <c r="BN29" s="239" t="str">
        <f>IF(AI30="CO 3",($B$44*T44+$B$45*T45+$B$46*T46+$B$47*T47)*100/(4*T48),"")</f>
        <v/>
      </c>
      <c r="BO29" s="239" t="str">
        <f>IF(AI31="CO 3",($B$44*U44+$B$45*U45+$B$46*U46+$B$47*U47)*100/(4*U48),"")</f>
        <v/>
      </c>
      <c r="BP29" s="239" t="str">
        <f>IF(AI32="CO 3",($B$44*V44+$B$45*V45+$B$46*V46+$B$47*V47)*100/(4*V48),"")</f>
        <v/>
      </c>
      <c r="BQ29" s="239" t="str">
        <f>IF(AI33="CO 3",($B$44*W44+$B$45*W45+$B$46*W46+$B$47*W47)*100/(4*W48),"")</f>
        <v/>
      </c>
    </row>
    <row r="30">
      <c r="A30" s="162">
        <v>13.0</v>
      </c>
      <c r="B30" s="262"/>
      <c r="C30" s="263"/>
      <c r="D30" s="244"/>
      <c r="E30" s="244"/>
      <c r="F30" s="244"/>
      <c r="G30" s="244"/>
      <c r="H30" s="244"/>
      <c r="I30" s="244"/>
      <c r="J30" s="244"/>
      <c r="K30" s="244"/>
      <c r="L30" s="269"/>
      <c r="M30" s="266"/>
      <c r="N30" s="266"/>
      <c r="O30" s="266"/>
      <c r="P30" s="266"/>
      <c r="Q30" s="266"/>
      <c r="R30" s="266"/>
      <c r="S30" s="266"/>
      <c r="T30" s="267"/>
      <c r="U30" s="267"/>
      <c r="V30" s="267"/>
      <c r="W30" s="267"/>
      <c r="X30" s="166" t="str">
        <f t="shared" si="8"/>
        <v/>
      </c>
      <c r="Y30" s="261"/>
      <c r="Z30" s="168"/>
      <c r="AA30" s="168"/>
      <c r="AB30" s="168" t="str">
        <f>IFERROR(__xludf.DUMMYFUNCTION("SPLIT(AR3,""_"")"),"#VALUE!")</f>
        <v>#VALUE!</v>
      </c>
      <c r="AC30" s="168"/>
      <c r="AD30" s="168" t="str">
        <f>IFERROR(__xludf.DUMMYFUNCTION("SPLIT(AR4,""_"")"),"#VALUE!")</f>
        <v>#VALUE!</v>
      </c>
      <c r="AE30" s="171"/>
      <c r="AF30" t="str">
        <f>IFERROR(__xludf.DUMMYFUNCTION("SPLIT(AR5,""_"")"),"#VALUE!")</f>
        <v>#VALUE!</v>
      </c>
      <c r="AH30" t="str">
        <f>IFERROR(__xludf.DUMMYFUNCTION("SPLIT(AR6,""_"")"),"#VALUE!")</f>
        <v>#VALUE!</v>
      </c>
      <c r="AJ30" t="str">
        <f>IFERROR(__xludf.DUMMYFUNCTION("SPLIT(AR7,""_"")"),"#VALUE!")</f>
        <v>#VALUE!</v>
      </c>
      <c r="AL30" t="str">
        <f>IFERROR(__xludf.DUMMYFUNCTION("SPLIT(AR8,""_"")"),"#VALUE!")</f>
        <v>#VALUE!</v>
      </c>
      <c r="AX30" s="244" t="str">
        <f>IF(AK9="CO 3",(B44*D44+B45*D45+B46*D46+B47*D47)*100/(4*D48),"")</f>
        <v/>
      </c>
      <c r="AY30" s="244" t="str">
        <f>IF(AK15="CO 3",(B44*E44+B45*E45+B46*E46+B47*E47)*100/(4*E48),"")</f>
        <v/>
      </c>
      <c r="AZ30" s="244" t="str">
        <f>IF(AK16="CO 3",(B44*F44+B45*F45+B46*F46+B47*F47)*100/(4*F48),"")</f>
        <v/>
      </c>
      <c r="BA30" s="244" t="str">
        <f>IF(AK17="CO 3",(B44*G44+B45*G45+B46*G46+B47*G47)*100/(4*G48),"")</f>
        <v/>
      </c>
      <c r="BB30" s="244" t="str">
        <f>IF(AK18="CO 3",(B44*H44+B45*H45+B46*H46+B47*H47)*100/(4*H48),"")</f>
        <v/>
      </c>
      <c r="BC30" s="244" t="str">
        <f>IF(AK19="CO 3",(B44*I44+B45*I45+B46*I46+B47*I47)*100/(4*I48),"")</f>
        <v/>
      </c>
      <c r="BD30" s="244" t="str">
        <f>IF(AK20="CO 3",(B44*J44+B45*J45+B46*J46+B47*J47)*100/(4*J48),"")</f>
        <v/>
      </c>
      <c r="BE30" s="244" t="str">
        <f>IF(AK21="CO 3",(B44*K44+B45*K45+B46*K46+B47*K47)*100/(4*K48),"")</f>
        <v/>
      </c>
      <c r="BF30" s="244" t="str">
        <f>IF(AK22="CO 3",(B44*L44+B45*L45+B46*L46+B47*L47)*100/(4*L48),"")</f>
        <v/>
      </c>
      <c r="BG30" s="244" t="str">
        <f>IF(AK23="CO 3",(B44*M44+B45*M45+B46*M46+B47*M47)*100/(4*M48),"")</f>
        <v/>
      </c>
      <c r="BH30" s="244" t="str">
        <f>IF(AK24="CO 3",(B44*N44+B45*N45+B46*N46+B47*N47)*100/(4*N48),"")</f>
        <v/>
      </c>
      <c r="BI30" s="244" t="str">
        <f>IF(AK25="CO 3",($B$44*O44+$B$45*O45+$B$46*O46+$B$47*O47)*100/(4*O48),"")</f>
        <v/>
      </c>
      <c r="BJ30" s="244" t="str">
        <f>IF(AK26="CO 3",($B$44*P44+$B$45*P45+$B$46*P46+$B$47*P47)*100/(4*P48),"")</f>
        <v/>
      </c>
      <c r="BK30" s="244" t="str">
        <f>IF(AK27="CO 3",($B$44*Q44+$B$45*Q45+$B$46*Q46+$B$47*Q47)*100/(4*Q48),"")</f>
        <v/>
      </c>
      <c r="BL30" s="244" t="str">
        <f>IF(AK28="CO 3",($B$44*R44+$B$45*R45+$B$46*R46+$B$47*R47)*100/(4*R48),"")</f>
        <v/>
      </c>
      <c r="BM30" s="244" t="str">
        <f>IF(AK29="CO 3",($B$44*S44+$B$45*S45+$B$46*S46+$B$47*S47)*100/(4*S48),"")</f>
        <v/>
      </c>
      <c r="BN30" s="244" t="str">
        <f>IF(AK30="CO 3",($B$44*T44+$B$45*T45+$B$46*T46+$B$47*T47)*100/(4*T48),"")</f>
        <v/>
      </c>
      <c r="BO30" s="244" t="str">
        <f>IF(AK31="CO 3",($B$44*U44+$B$45*U45+$B$46*U46+$B$47*U47)*100/(4*U48),"")</f>
        <v/>
      </c>
      <c r="BP30" s="244" t="str">
        <f>IF(AK32="CO 3",($B$44*V44+$B$45*V45+$B$46*V46+$B$47*V47)*100/(4*V48),"")</f>
        <v/>
      </c>
      <c r="BQ30" s="244" t="str">
        <f>IF(AK33="CO 3",($B$44*W44+$B$45*W45+$B$46*W46+$B$47*W47)*100/(4*W48),"")</f>
        <v/>
      </c>
    </row>
    <row r="31">
      <c r="A31" s="162">
        <v>14.0</v>
      </c>
      <c r="B31" s="262"/>
      <c r="C31" s="263"/>
      <c r="D31" s="244"/>
      <c r="E31" s="244"/>
      <c r="F31" s="244"/>
      <c r="G31" s="244"/>
      <c r="H31" s="244"/>
      <c r="I31" s="244"/>
      <c r="J31" s="244"/>
      <c r="K31" s="244"/>
      <c r="L31" s="269"/>
      <c r="M31" s="266"/>
      <c r="N31" s="266"/>
      <c r="O31" s="266"/>
      <c r="P31" s="266"/>
      <c r="Q31" s="266"/>
      <c r="R31" s="266"/>
      <c r="S31" s="266"/>
      <c r="T31" s="267"/>
      <c r="U31" s="267"/>
      <c r="V31" s="267"/>
      <c r="W31" s="267"/>
      <c r="X31" s="166" t="str">
        <f t="shared" si="8"/>
        <v/>
      </c>
      <c r="Y31" s="261"/>
      <c r="Z31" s="168"/>
      <c r="AA31" s="168"/>
      <c r="AB31" s="168" t="str">
        <f>IFERROR(__xludf.DUMMYFUNCTION("SPLIT(AS3,""_"")"),"#VALUE!")</f>
        <v>#VALUE!</v>
      </c>
      <c r="AC31" s="168"/>
      <c r="AD31" s="168" t="str">
        <f>IFERROR(__xludf.DUMMYFUNCTION("SPLIT(AS4,""_"")"),"#VALUE!")</f>
        <v>#VALUE!</v>
      </c>
      <c r="AE31" s="171"/>
      <c r="AF31" t="str">
        <f>IFERROR(__xludf.DUMMYFUNCTION("SPLIT(AS5,""_"")"),"#VALUE!")</f>
        <v>#VALUE!</v>
      </c>
      <c r="AH31" t="str">
        <f>IFERROR(__xludf.DUMMYFUNCTION("SPLIT(AS6,""_"")"),"#VALUE!")</f>
        <v>#VALUE!</v>
      </c>
      <c r="AJ31" t="str">
        <f>IFERROR(__xludf.DUMMYFUNCTION("SPLIT(AS7,""_"")"),"#VALUE!")</f>
        <v>#VALUE!</v>
      </c>
      <c r="AL31" t="str">
        <f>IFERROR(__xludf.DUMMYFUNCTION("SPLIT(AS8,""_"")"),"#VALUE!")</f>
        <v>#VALUE!</v>
      </c>
      <c r="AX31" s="239" t="str">
        <f>IF(AM9="CO 3",(B44*D44+B45*D45+B46*D46+B47*D47)*100/(4*D48),"")</f>
        <v/>
      </c>
      <c r="AY31" s="239" t="str">
        <f>IF(AM15="CO 3",(B44*E44+B45*E45+B46*E46+B47*E47)*100/(4*E48),"")</f>
        <v/>
      </c>
      <c r="AZ31" s="239" t="str">
        <f>IF(AM16="CO 3",(B44*F44+B45*F45+B46*F46+B47*F47)*100/(4*F48),"")</f>
        <v/>
      </c>
      <c r="BA31" s="239" t="str">
        <f>IF(AM17="CO 3",(B44*G44+B45*G45+B46*G46+B47*G47)*100/(4*G48),"")</f>
        <v/>
      </c>
      <c r="BB31" s="239" t="str">
        <f>IF(AM18="CO 3",(B44*H44+B45*H45+B46*H46+B47*H47)*100/(4*H48),"")</f>
        <v/>
      </c>
      <c r="BC31" s="239" t="str">
        <f>IF(AM19="CO 3",(B44*I44+B45*I45+B46*I46+B47*I47)*100/(4*I48),"")</f>
        <v/>
      </c>
      <c r="BD31" s="239" t="str">
        <f>IF(AM20="CO 3",(B44*J44+B45*J45+B46*J46+B47*J47)*100/(4*J48),"")</f>
        <v/>
      </c>
      <c r="BE31" s="239" t="str">
        <f>IF(AM21="CO 3",(B44*K44+B45*K45+B46*K46+B47*K47)*100/(4*K48),"")</f>
        <v/>
      </c>
      <c r="BF31" s="239" t="str">
        <f>IF(AM22="CO 3",(B44*L44+B45*L45+B46*L46+B47*L47)*100/(4*L48),"")</f>
        <v/>
      </c>
      <c r="BG31" s="239" t="str">
        <f>IF(AM23="CO 3",(B44*M44+B45*M45+B46*M46+B47*M47)*100/(4*M48),"")</f>
        <v/>
      </c>
      <c r="BH31" s="239" t="str">
        <f>IF(AM24="CO 3",(B44*N44+B45*N45+B46*N46+B47*N47)*100/(4*N48),"")</f>
        <v/>
      </c>
      <c r="BI31" s="239" t="str">
        <f>IF(AM25="CO 3",($B$44*O44+$B$45*O45+$B$46*O46+$B$47*O47)*100/(4*O48),"")</f>
        <v/>
      </c>
      <c r="BJ31" s="239" t="str">
        <f>IF(AM26="CO 3",($B$44*P44+$B$45*P45+$B$46*P46+$B$47*P47)*100/(4*P48),"")</f>
        <v/>
      </c>
      <c r="BK31" s="239" t="str">
        <f>IF(AM27="CO 3",($B$44*Q44+$B$45*Q45+$B$46*Q46+$B$47*Q47)*100/(4*Q48),"")</f>
        <v/>
      </c>
      <c r="BL31" s="239" t="str">
        <f>IF(AM28="CO 3",($B$44*R44+$B$45*R45+$B$46*R46+$B$47*R47)*100/(4*R48),"")</f>
        <v/>
      </c>
      <c r="BM31" s="239" t="str">
        <f>IF(AM29="CO 3",($B$44*S44+$B$45*S45+$B$46*S46+$B$47*S47)*100/(4*S48),"")</f>
        <v/>
      </c>
      <c r="BN31" s="239" t="str">
        <f>IF(AM30="CO 3",($B$44*T44+$B$45*T45+$B$46*T46+$B$47*T47)*100/(4*T48),"")</f>
        <v/>
      </c>
      <c r="BO31" s="239" t="str">
        <f>IF(AM31="CO 3",($B$44*U44+$B$45*U45+$B$46*U46+$B$47*U47)*100/(4*U48),"")</f>
        <v/>
      </c>
      <c r="BP31" s="239" t="str">
        <f>IF(AM32="CO 3",($B$44*V44+$B$45*V45+$B$46*V46+$B$47*V47)*100/(4*V48),"")</f>
        <v/>
      </c>
      <c r="BQ31" s="239" t="str">
        <f>IF(AM33="CO 3",($B$44*W44+$B$45*W45+$B$46*W46+$B$47*W47)*100/(4*W48),"")</f>
        <v/>
      </c>
    </row>
    <row r="32">
      <c r="A32" s="162">
        <v>15.0</v>
      </c>
      <c r="B32" s="262"/>
      <c r="C32" s="263"/>
      <c r="D32" s="244"/>
      <c r="E32" s="244"/>
      <c r="F32" s="244"/>
      <c r="G32" s="244"/>
      <c r="H32" s="244"/>
      <c r="I32" s="244"/>
      <c r="J32" s="244"/>
      <c r="K32" s="244"/>
      <c r="L32" s="269"/>
      <c r="M32" s="266"/>
      <c r="N32" s="266"/>
      <c r="O32" s="266"/>
      <c r="P32" s="266"/>
      <c r="Q32" s="266"/>
      <c r="R32" s="266"/>
      <c r="S32" s="266"/>
      <c r="T32" s="267"/>
      <c r="U32" s="267"/>
      <c r="V32" s="267"/>
      <c r="W32" s="267"/>
      <c r="X32" s="166" t="str">
        <f t="shared" si="8"/>
        <v/>
      </c>
      <c r="Y32" s="261"/>
      <c r="Z32" s="168"/>
      <c r="AA32" s="168"/>
      <c r="AB32" s="168" t="str">
        <f>IFERROR(__xludf.DUMMYFUNCTION("SPLIT(AT3,""_"")"),"#VALUE!")</f>
        <v>#VALUE!</v>
      </c>
      <c r="AC32" s="168"/>
      <c r="AD32" s="168" t="str">
        <f>IFERROR(__xludf.DUMMYFUNCTION("SPLIT(AT4,""_"")"),"#VALUE!")</f>
        <v>#VALUE!</v>
      </c>
      <c r="AE32" s="171"/>
      <c r="AF32" t="str">
        <f>IFERROR(__xludf.DUMMYFUNCTION("SPLIT(AT5,""_"")"),"#VALUE!")</f>
        <v>#VALUE!</v>
      </c>
      <c r="AH32" t="str">
        <f>IFERROR(__xludf.DUMMYFUNCTION("SPLIT(AT6,""_"")"),"#VALUE!")</f>
        <v>#VALUE!</v>
      </c>
      <c r="AJ32" t="str">
        <f>IFERROR(__xludf.DUMMYFUNCTION("SPLIT(AT7,""_"")"),"#VALUE!")</f>
        <v>#VALUE!</v>
      </c>
      <c r="AL32" t="str">
        <f>IFERROR(__xludf.DUMMYFUNCTION("SPLIT(AT8,""_"")"),"#VALUE!")</f>
        <v>#VALUE!</v>
      </c>
      <c r="AX32" s="245" t="str">
        <f t="shared" ref="AX32:BQ32" si="10">IF(COUNTBLANK(AX26:AX31)=6,"",AVERAGE(AX26:AX31))</f>
        <v/>
      </c>
      <c r="AY32" s="245" t="str">
        <f t="shared" si="10"/>
        <v/>
      </c>
      <c r="AZ32" s="245" t="str">
        <f t="shared" si="10"/>
        <v/>
      </c>
      <c r="BA32" s="245" t="str">
        <f t="shared" si="10"/>
        <v/>
      </c>
      <c r="BB32" s="245" t="str">
        <f t="shared" si="10"/>
        <v/>
      </c>
      <c r="BC32" s="245" t="str">
        <f t="shared" si="10"/>
        <v/>
      </c>
      <c r="BD32" s="245" t="str">
        <f t="shared" si="10"/>
        <v/>
      </c>
      <c r="BE32" s="245" t="str">
        <f t="shared" si="10"/>
        <v/>
      </c>
      <c r="BF32" s="245" t="str">
        <f t="shared" si="10"/>
        <v/>
      </c>
      <c r="BG32" s="245" t="str">
        <f t="shared" si="10"/>
        <v/>
      </c>
      <c r="BH32" s="245" t="str">
        <f t="shared" si="10"/>
        <v/>
      </c>
      <c r="BI32" s="245" t="str">
        <f t="shared" si="10"/>
        <v/>
      </c>
      <c r="BJ32" s="245" t="str">
        <f t="shared" si="10"/>
        <v/>
      </c>
      <c r="BK32" s="245" t="str">
        <f t="shared" si="10"/>
        <v/>
      </c>
      <c r="BL32" s="245" t="str">
        <f t="shared" si="10"/>
        <v/>
      </c>
      <c r="BM32" s="245" t="str">
        <f t="shared" si="10"/>
        <v/>
      </c>
      <c r="BN32" s="245" t="str">
        <f t="shared" si="10"/>
        <v/>
      </c>
      <c r="BO32" s="245" t="str">
        <f t="shared" si="10"/>
        <v/>
      </c>
      <c r="BP32" s="245" t="str">
        <f t="shared" si="10"/>
        <v/>
      </c>
      <c r="BQ32" s="245" t="str">
        <f t="shared" si="10"/>
        <v/>
      </c>
    </row>
    <row r="33">
      <c r="A33" s="162">
        <v>16.0</v>
      </c>
      <c r="B33" s="262"/>
      <c r="C33" s="263"/>
      <c r="D33" s="244"/>
      <c r="E33" s="244"/>
      <c r="F33" s="244"/>
      <c r="G33" s="244"/>
      <c r="H33" s="244"/>
      <c r="I33" s="244"/>
      <c r="J33" s="244"/>
      <c r="K33" s="244"/>
      <c r="L33" s="269"/>
      <c r="M33" s="266"/>
      <c r="N33" s="266"/>
      <c r="O33" s="266"/>
      <c r="P33" s="266"/>
      <c r="Q33" s="266"/>
      <c r="R33" s="266"/>
      <c r="S33" s="266"/>
      <c r="T33" s="267"/>
      <c r="U33" s="267"/>
      <c r="V33" s="267"/>
      <c r="W33" s="267"/>
      <c r="X33" s="166" t="str">
        <f t="shared" si="8"/>
        <v/>
      </c>
      <c r="Y33" s="261"/>
      <c r="Z33" s="168"/>
      <c r="AA33" s="168"/>
      <c r="AB33" s="168" t="str">
        <f>IFERROR(__xludf.DUMMYFUNCTION("SPLIT(AU3,""_"")"),"#VALUE!")</f>
        <v>#VALUE!</v>
      </c>
      <c r="AC33" s="168"/>
      <c r="AD33" s="168" t="str">
        <f>IFERROR(__xludf.DUMMYFUNCTION("SPLIT(AU4,""_"")"),"#VALUE!")</f>
        <v>#VALUE!</v>
      </c>
      <c r="AE33" s="171"/>
      <c r="AF33" t="str">
        <f>IFERROR(__xludf.DUMMYFUNCTION("SPLIT(AU5,""_"")"),"#VALUE!")</f>
        <v>#VALUE!</v>
      </c>
      <c r="AH33" t="str">
        <f>IFERROR(__xludf.DUMMYFUNCTION("SPLIT(AU6,""_"")"),"#VALUE!")</f>
        <v>#VALUE!</v>
      </c>
      <c r="AJ33" t="str">
        <f>IFERROR(__xludf.DUMMYFUNCTION("SPLIT(AU7,""_"")"),"#VALUE!")</f>
        <v>#VALUE!</v>
      </c>
      <c r="AL33" t="str">
        <f>IFERROR(__xludf.DUMMYFUNCTION("SPLIT(AU8,""_"")"),"#VALUE!")</f>
        <v>#VALUE!</v>
      </c>
      <c r="AX33" s="271"/>
      <c r="AY33" s="271"/>
      <c r="AZ33" s="271"/>
      <c r="BA33" s="271"/>
      <c r="BB33" s="271"/>
      <c r="BC33" s="271"/>
      <c r="BD33" s="271"/>
      <c r="BE33" s="271"/>
      <c r="BF33" s="271"/>
      <c r="BG33" s="271"/>
      <c r="BH33" s="271"/>
      <c r="BI33" s="271"/>
      <c r="BJ33" s="271"/>
      <c r="BK33" s="268"/>
      <c r="BL33" s="268"/>
      <c r="BM33" s="268"/>
      <c r="BN33" s="268"/>
      <c r="BO33" s="268"/>
      <c r="BP33" s="268"/>
      <c r="BQ33" s="268"/>
    </row>
    <row r="34">
      <c r="A34" s="162">
        <v>17.0</v>
      </c>
      <c r="B34" s="262"/>
      <c r="C34" s="263"/>
      <c r="D34" s="244"/>
      <c r="E34" s="244"/>
      <c r="F34" s="244"/>
      <c r="G34" s="244"/>
      <c r="H34" s="244"/>
      <c r="I34" s="244"/>
      <c r="J34" s="244"/>
      <c r="K34" s="244"/>
      <c r="L34" s="264"/>
      <c r="M34" s="266"/>
      <c r="N34" s="266"/>
      <c r="O34" s="266"/>
      <c r="P34" s="266"/>
      <c r="Q34" s="266"/>
      <c r="R34" s="266"/>
      <c r="S34" s="266"/>
      <c r="T34" s="267"/>
      <c r="U34" s="267"/>
      <c r="V34" s="267"/>
      <c r="W34" s="267"/>
      <c r="X34" s="166" t="str">
        <f t="shared" si="8"/>
        <v/>
      </c>
      <c r="Y34" s="261"/>
      <c r="Z34" s="168"/>
      <c r="AA34" s="168"/>
      <c r="AB34" s="168"/>
      <c r="AC34" s="168"/>
      <c r="AD34" s="168"/>
      <c r="AE34" s="171"/>
      <c r="AX34" s="272"/>
      <c r="AY34" s="272"/>
      <c r="AZ34" s="272"/>
      <c r="BA34" s="272"/>
      <c r="BB34" s="272"/>
      <c r="BC34" s="272"/>
      <c r="BD34" s="272"/>
      <c r="BE34" s="272"/>
      <c r="BF34" s="272"/>
      <c r="BG34" s="272"/>
      <c r="BH34" s="272"/>
      <c r="BI34" s="272"/>
      <c r="BJ34" s="272"/>
      <c r="BK34" s="272"/>
      <c r="BL34" s="272"/>
      <c r="BM34" s="272"/>
      <c r="BN34" s="272"/>
      <c r="BO34" s="272"/>
      <c r="BP34" s="272"/>
      <c r="BQ34" s="272"/>
    </row>
    <row r="35">
      <c r="A35" s="162">
        <v>18.0</v>
      </c>
      <c r="B35" s="262"/>
      <c r="C35" s="263"/>
      <c r="D35" s="244"/>
      <c r="E35" s="244"/>
      <c r="F35" s="244"/>
      <c r="G35" s="244"/>
      <c r="H35" s="244"/>
      <c r="I35" s="244"/>
      <c r="J35" s="244"/>
      <c r="K35" s="244"/>
      <c r="L35" s="264"/>
      <c r="M35" s="266"/>
      <c r="N35" s="266"/>
      <c r="O35" s="266"/>
      <c r="P35" s="266"/>
      <c r="Q35" s="266"/>
      <c r="R35" s="266"/>
      <c r="S35" s="266"/>
      <c r="T35" s="267"/>
      <c r="U35" s="267"/>
      <c r="V35" s="267"/>
      <c r="W35" s="267"/>
      <c r="X35" s="166" t="str">
        <f t="shared" si="8"/>
        <v/>
      </c>
      <c r="Y35" s="261"/>
      <c r="Z35" s="168"/>
      <c r="AA35" s="168"/>
      <c r="AB35" s="168"/>
      <c r="AC35" s="168"/>
      <c r="AD35" s="168"/>
      <c r="AE35" s="171"/>
      <c r="AX35" s="237" t="s">
        <v>146</v>
      </c>
      <c r="AY35" s="3"/>
      <c r="AZ35" s="3"/>
      <c r="BA35" s="3"/>
      <c r="BB35" s="3"/>
      <c r="BC35" s="3"/>
      <c r="BD35" s="3"/>
      <c r="BE35" s="3"/>
      <c r="BF35" s="3"/>
      <c r="BG35" s="3"/>
      <c r="BH35" s="3"/>
      <c r="BI35" s="3"/>
      <c r="BJ35" s="3"/>
      <c r="BK35" s="3"/>
      <c r="BL35" s="3"/>
      <c r="BM35" s="3"/>
      <c r="BN35" s="3"/>
      <c r="BO35" s="3"/>
      <c r="BP35" s="3"/>
      <c r="BQ35" s="4"/>
    </row>
    <row r="36">
      <c r="A36" s="162">
        <v>19.0</v>
      </c>
      <c r="B36" s="185"/>
      <c r="C36" s="185"/>
      <c r="D36" s="273"/>
      <c r="E36" s="274"/>
      <c r="F36" s="274"/>
      <c r="G36" s="274"/>
      <c r="H36" s="274"/>
      <c r="I36" s="213"/>
      <c r="J36" s="213"/>
      <c r="K36" s="213"/>
      <c r="L36" s="213"/>
      <c r="M36" s="213"/>
      <c r="N36" s="213"/>
      <c r="O36" s="213"/>
      <c r="P36" s="213"/>
      <c r="Q36" s="213"/>
      <c r="R36" s="213"/>
      <c r="S36" s="213"/>
      <c r="T36" s="213"/>
      <c r="U36" s="213"/>
      <c r="V36" s="213"/>
      <c r="W36" s="213"/>
      <c r="X36" s="166" t="str">
        <f t="shared" si="8"/>
        <v/>
      </c>
      <c r="Y36" s="261" t="str">
        <f t="shared" ref="Y36:Y42" si="11">if(countblank(D36:W36)=20,"",ROUND(AVERAGE(D36:W36),0))</f>
        <v/>
      </c>
      <c r="Z36" s="168"/>
      <c r="AA36" s="168"/>
      <c r="AB36" s="168"/>
      <c r="AC36" s="168"/>
      <c r="AD36" s="168"/>
      <c r="AE36" s="171"/>
      <c r="AX36" s="238" t="s">
        <v>192</v>
      </c>
      <c r="AY36" s="238" t="s">
        <v>193</v>
      </c>
      <c r="AZ36" s="238" t="s">
        <v>194</v>
      </c>
      <c r="BA36" s="238" t="s">
        <v>195</v>
      </c>
      <c r="BB36" s="238" t="s">
        <v>196</v>
      </c>
      <c r="BC36" s="238" t="s">
        <v>236</v>
      </c>
      <c r="BD36" s="238" t="s">
        <v>237</v>
      </c>
      <c r="BE36" s="238" t="s">
        <v>238</v>
      </c>
      <c r="BF36" s="238" t="s">
        <v>239</v>
      </c>
      <c r="BG36" s="238" t="s">
        <v>240</v>
      </c>
      <c r="BH36" s="238" t="s">
        <v>241</v>
      </c>
      <c r="BI36" s="238" t="s">
        <v>242</v>
      </c>
      <c r="BJ36" s="238" t="s">
        <v>243</v>
      </c>
      <c r="BK36" s="238" t="s">
        <v>244</v>
      </c>
      <c r="BL36" s="238" t="s">
        <v>245</v>
      </c>
      <c r="BM36" s="238" t="s">
        <v>246</v>
      </c>
      <c r="BN36" s="238" t="s">
        <v>247</v>
      </c>
      <c r="BO36" s="238" t="s">
        <v>248</v>
      </c>
      <c r="BP36" s="238" t="s">
        <v>249</v>
      </c>
      <c r="BQ36" s="238" t="s">
        <v>250</v>
      </c>
    </row>
    <row r="37">
      <c r="A37" s="162">
        <v>20.0</v>
      </c>
      <c r="B37" s="185"/>
      <c r="C37" s="185"/>
      <c r="D37" s="273"/>
      <c r="E37" s="274"/>
      <c r="F37" s="274"/>
      <c r="G37" s="274"/>
      <c r="H37" s="274"/>
      <c r="I37" s="213"/>
      <c r="J37" s="213"/>
      <c r="K37" s="213"/>
      <c r="L37" s="213"/>
      <c r="M37" s="213"/>
      <c r="N37" s="213"/>
      <c r="O37" s="213"/>
      <c r="P37" s="213"/>
      <c r="Q37" s="213"/>
      <c r="R37" s="213"/>
      <c r="S37" s="213"/>
      <c r="T37" s="213"/>
      <c r="U37" s="213"/>
      <c r="V37" s="213"/>
      <c r="W37" s="213"/>
      <c r="X37" s="166" t="str">
        <f t="shared" si="8"/>
        <v/>
      </c>
      <c r="Y37" s="261" t="str">
        <f t="shared" si="11"/>
        <v/>
      </c>
      <c r="Z37" s="168"/>
      <c r="AA37" s="168"/>
      <c r="AB37" s="168"/>
      <c r="AC37" s="168"/>
      <c r="AD37" s="168"/>
      <c r="AE37" s="171"/>
      <c r="AX37" s="239" t="str">
        <f>IF(AC9="CO 4",(B44*D44+B45*D45+B46*D46+B47*D47)*100/(4*D48),"")</f>
        <v/>
      </c>
      <c r="AY37" s="240" t="str">
        <f>IF(AC15="CO 4",(B44*E44+B45*E45+B46*E46+B47*E47)*100/(4*E48),"")</f>
        <v/>
      </c>
      <c r="AZ37" s="240" t="str">
        <f>IF(AC16="CO 4",(B44*F44+B45*F45+B46*F46+B47*F47)*100/(4*F48),"")</f>
        <v/>
      </c>
      <c r="BA37" s="240" t="str">
        <f>IF(AC17="CO 4",(B44*G44+B45*G45+B46*G46+B47*G47)*100/(4*G48),"")</f>
        <v/>
      </c>
      <c r="BB37" s="240" t="str">
        <f>IF(AC18="CO 4",(B44*H44+B45*H45+B46*H46+B47*H47)*100/(4*H48),"")</f>
        <v/>
      </c>
      <c r="BC37" s="240" t="str">
        <f>IF(AC19="CO 4",(B44*I44+B45*I45+B46*I46+B47*I47)*100/(4*I48),"")</f>
        <v/>
      </c>
      <c r="BD37" s="240" t="str">
        <f>IF(AC20="CO 4",(B44*J44+B45*J45+B46*J46+B47*J47)*100/(4*J48),"")</f>
        <v/>
      </c>
      <c r="BE37" s="240" t="str">
        <f>IF(AC21="CO 4",(B44*K44+B45*K45+B46*K46+B47*K47)*100/(4*K48),"")</f>
        <v/>
      </c>
      <c r="BF37" s="240" t="str">
        <f>IF(AC22="CO 4",(B44*L44+B45*L45+B46*L46+B47*L47)*100/(4*L48),"")</f>
        <v/>
      </c>
      <c r="BG37" s="240" t="str">
        <f>IF(AC23="CO 4",(B44*M44+B45*M45+B46*M46+B47*M47)*100/(4*M48),"")</f>
        <v/>
      </c>
      <c r="BH37" s="240" t="str">
        <f>IF(AC24="CO 4",(B44*N44+B45*N45+B46*N46+B47*N47)*100/(4*N48),"")</f>
        <v/>
      </c>
      <c r="BI37" s="240" t="str">
        <f>IF(AC25="CO 4",($B$44*O44+$B$45*O45+$B$46*O46+$B$47*O47)*100/(4*O48),"")</f>
        <v/>
      </c>
      <c r="BJ37" s="240" t="str">
        <f>IF(AC26="CO 4",($B$44*P44+$B$45*P45+$B$46*P46+$B$47*P47)*100/(4*P48),"")</f>
        <v/>
      </c>
      <c r="BK37" s="240" t="str">
        <f>IF(AC27="CO 4",($B$44*Q44+$B$45*Q45+$B$46*Q46+$B$47*Q47)*100/(4*Q48),"")</f>
        <v/>
      </c>
      <c r="BL37" s="240" t="str">
        <f>IF(AC28="CO 4",($B$44*R44+$B$45*R45+$B$46*R46+$B$47*R47)*100/(4*R48),"")</f>
        <v/>
      </c>
      <c r="BM37" s="240" t="str">
        <f>IF(AC29="CO 4",($B$44*S44+$B$45*S45+$B$46*S46+$B$47*S47)*100/(4*S48),"")</f>
        <v/>
      </c>
      <c r="BN37" s="240" t="str">
        <f>IF(AC30="CO 4",($B$44*T44+$B$45*T45+$B$46*T46+$B$47*T47)*100/(4*T48),"")</f>
        <v/>
      </c>
      <c r="BO37" s="240" t="str">
        <f>IF(AC31="CO 4",($B$44*U44+$B$45*U45+$B$46*U46+$B$47*U47)*100/(4*U48),"")</f>
        <v/>
      </c>
      <c r="BP37" s="240" t="str">
        <f>IF(AC32="CO 4",($B$44*V44+$B$45*V45+$B$46*V46+$B$47*V47)*100/(4*V48),"")</f>
        <v/>
      </c>
      <c r="BQ37" s="240" t="str">
        <f>IF(AC33="CO 4",($B$44*W44+$B$45*W45+$B$46*W46+$B$47*W47)*100/(4*W48),"")</f>
        <v/>
      </c>
    </row>
    <row r="38">
      <c r="A38" s="162">
        <v>21.0</v>
      </c>
      <c r="B38" s="185"/>
      <c r="C38" s="185"/>
      <c r="D38" s="273"/>
      <c r="E38" s="274"/>
      <c r="F38" s="274"/>
      <c r="G38" s="274"/>
      <c r="H38" s="274"/>
      <c r="I38" s="213"/>
      <c r="J38" s="213"/>
      <c r="K38" s="213"/>
      <c r="L38" s="213"/>
      <c r="M38" s="213"/>
      <c r="N38" s="213"/>
      <c r="O38" s="213"/>
      <c r="P38" s="213"/>
      <c r="Q38" s="213"/>
      <c r="R38" s="213"/>
      <c r="S38" s="213"/>
      <c r="T38" s="213"/>
      <c r="U38" s="213"/>
      <c r="V38" s="213"/>
      <c r="W38" s="213"/>
      <c r="X38" s="166" t="str">
        <f t="shared" si="8"/>
        <v/>
      </c>
      <c r="Y38" s="261" t="str">
        <f t="shared" si="11"/>
        <v/>
      </c>
      <c r="Z38" s="168"/>
      <c r="AA38" s="168"/>
      <c r="AB38" s="168"/>
      <c r="AC38" s="168"/>
      <c r="AD38" s="168"/>
      <c r="AE38" s="171"/>
      <c r="AX38" s="240" t="str">
        <f>IF(AE9="CO 4",(B44*D44+B45*D45+B46*D46+B47*D47)*100/(4*D48),"")</f>
        <v/>
      </c>
      <c r="AY38" s="240" t="str">
        <f>IF(AE15="CO 4",(B44*E44+B45*E45+B46*E46+B47*E47)*100/(4*E48),"")</f>
        <v/>
      </c>
      <c r="AZ38" s="240" t="str">
        <f>IF(AE16="CO 4",(B44*F44+B45*F45+B46*F46+B47*F47)*100/(4*F48),"")</f>
        <v/>
      </c>
      <c r="BA38" s="240" t="str">
        <f>IF(AE17="CO 4",(B44*G44+B45*G45+B46*G46+B47*G47)*100/(4*G48),"")</f>
        <v/>
      </c>
      <c r="BB38" s="240" t="str">
        <f>IF(AE18="CO 4",(B44*H44+B45*H45+B46*H46+B47*H47)*100/(4*H48),"")</f>
        <v/>
      </c>
      <c r="BC38" s="240" t="str">
        <f>IF(AE19="CO 4",(B44*I44+B45*I45+B46*I46+B47*I47)*100/(4*I48),"")</f>
        <v/>
      </c>
      <c r="BD38" s="240" t="str">
        <f>IF(AE20="CO 4",(B44*J44+B45*J45+B46*J46+B47*J47)*100/(4*J48),"")</f>
        <v/>
      </c>
      <c r="BE38" s="240" t="str">
        <f>IF(AE21="CO 4",(B44*K44+B45*K45+B46*K46+B47*K47)*100/(4*K48),"")</f>
        <v/>
      </c>
      <c r="BF38" s="240" t="str">
        <f>IF(AE22="CO 4",(B44*L44+B45*L45+B46*L46+B47*L47)*100/(4*L48),"")</f>
        <v/>
      </c>
      <c r="BG38" s="240" t="str">
        <f>IF(AE23="CO 4",(B44*M44+B45*M45+B46*M46+B47*M47)*100/(4*M48),"")</f>
        <v/>
      </c>
      <c r="BH38" s="240" t="str">
        <f>IF(AE24="CO 4",(B44*N44+B45*N45+B46*N46+B47*N47)*100/(4*N48),"")</f>
        <v/>
      </c>
      <c r="BI38" s="240" t="str">
        <f>IF(AE25="CO 4",($B$44*O44+$B$45*O45+$B$46*O46+$B$47*O47)*100/(4*O48),"")</f>
        <v/>
      </c>
      <c r="BJ38" s="240" t="str">
        <f>IF(AE26="CO 4",($B$44*P44+$B$45*P45+$B$46*P46+$B$47*P47)*100/(4*P48),"")</f>
        <v/>
      </c>
      <c r="BK38" s="149" t="str">
        <f>IF(AE27="CO 4",($B$44*Q44+$B$45*Q45+$B$46*Q46+$B$47*Q47)*100/(4*Q48),"")</f>
        <v/>
      </c>
      <c r="BL38" s="149" t="str">
        <f>IF(AE28="CO 4",($B$44*R44+$B$45*R45+$B$46*R46+$B$47*R47)*100/(4*R48),"")</f>
        <v/>
      </c>
      <c r="BM38" s="149" t="str">
        <f>IF(AE29="CO 4",($B$44*S44+$B$45*S45+$B$46*S46+$B$47*S47)*100/(4*S48),"")</f>
        <v/>
      </c>
      <c r="BN38" s="149" t="str">
        <f>IF(AE30="CO 4",($B$44*T44+$B$45*T45+$B$46*T46+$B$47*T47)*100/(4*T48),"")</f>
        <v/>
      </c>
      <c r="BO38" s="149" t="str">
        <f>IF(AE31="CO 4",($B$44*U44+$B$45*U45+$B$46*U46+$B$47*U47)*100/(4*U48),"")</f>
        <v/>
      </c>
      <c r="BP38" s="149" t="str">
        <f>IF(AE32="CO 4",($B$44*V44+$B$45*V45+$B$46*V46+$B$47*V47)*100/(4*V48),"")</f>
        <v/>
      </c>
      <c r="BQ38" s="149" t="str">
        <f>IF(AE33="CO 4",($B$44*W44+$B$45*W45+$B$46*W46+$B$47*W47)*100/(4*W48),"")</f>
        <v/>
      </c>
    </row>
    <row r="39">
      <c r="A39" s="162">
        <v>22.0</v>
      </c>
      <c r="B39" s="185"/>
      <c r="C39" s="185"/>
      <c r="D39" s="273"/>
      <c r="E39" s="274"/>
      <c r="F39" s="274"/>
      <c r="G39" s="274"/>
      <c r="H39" s="274"/>
      <c r="I39" s="213"/>
      <c r="J39" s="213"/>
      <c r="K39" s="213"/>
      <c r="L39" s="213"/>
      <c r="M39" s="213"/>
      <c r="N39" s="213"/>
      <c r="O39" s="213"/>
      <c r="P39" s="213"/>
      <c r="Q39" s="213"/>
      <c r="R39" s="213"/>
      <c r="S39" s="213"/>
      <c r="T39" s="213"/>
      <c r="U39" s="213"/>
      <c r="V39" s="213"/>
      <c r="W39" s="213"/>
      <c r="X39" s="166" t="str">
        <f t="shared" si="8"/>
        <v/>
      </c>
      <c r="Y39" s="261" t="str">
        <f t="shared" si="11"/>
        <v/>
      </c>
      <c r="Z39" s="168"/>
      <c r="AA39" s="168"/>
      <c r="AB39" s="168"/>
      <c r="AC39" s="168"/>
      <c r="AD39" s="168"/>
      <c r="AE39" s="171"/>
      <c r="AX39" s="242" t="str">
        <f>IF(AG9="CO 4",(B44*D44+B45*D45+B46*D46+B47*D47)*100/(4*D48),"")</f>
        <v/>
      </c>
      <c r="AY39" s="242" t="str">
        <f>IF(AG15="CO 4",(B44*E44+B45*E45+B46*E46+B47*E47)*100/(4*E48),"")</f>
        <v/>
      </c>
      <c r="AZ39" s="242" t="str">
        <f>IF(AG16="CO 4",(B44*F44+B45*F45+B46*F46+B47*F47)*100/(4*F48),"")</f>
        <v/>
      </c>
      <c r="BA39" s="242" t="str">
        <f>IF(AG17="CO 4",(B44*G44+B45*G45+B46*G46+B47*G47)*100/(4*G48),"")</f>
        <v/>
      </c>
      <c r="BB39" s="242" t="str">
        <f>IF(AG18="CO 4",(B44*H44+B45*H45+B46*H46+B47*H47)*100/(4*H48),"")</f>
        <v/>
      </c>
      <c r="BC39" s="242" t="str">
        <f>IF(AG19="CO 4",(B44*I44+B45*I45+B46*I46+B47*I47)*100/(4*I48),"")</f>
        <v/>
      </c>
      <c r="BD39" s="242" t="str">
        <f>IF(AG20="CO 4",(B44*J44+B45*J45+B46*J46+B47*J47)*100/(4*J48),"")</f>
        <v/>
      </c>
      <c r="BE39" s="242" t="str">
        <f>IF(AG21="CO 4",(B44*K44+B45*K45+B46*K46+B47*K47)*100/(4*K48),"")</f>
        <v/>
      </c>
      <c r="BF39" s="242" t="str">
        <f>IF(AG22="CO 4",(B44*L44+B45*L45+B46*L46+B47*L47)*100/(4*L48),"")</f>
        <v/>
      </c>
      <c r="BG39" s="242" t="str">
        <f>IF(AG23="CO 4",(B44*M44+B45*M45+B46*M46+B47*M47)*100/(4*M48),"")</f>
        <v/>
      </c>
      <c r="BH39" s="242" t="str">
        <f>IF(AG24="CO 4",(B44*N44+B45*N45+B46*N46+B47*N47)*100/(4*N48),"")</f>
        <v/>
      </c>
      <c r="BI39" s="242" t="str">
        <f>IF(AG25="CO 4",($B$44*O44+$B$45*O45+$B$46*O46+$B$47*O47)*100/(4*O48),"")</f>
        <v/>
      </c>
      <c r="BJ39" s="242" t="str">
        <f>IF(AG26="CO 4",($B$44*P44+$B$45*P45+$B$46*P46+$B$47*P47)*100/(4*P48),"")</f>
        <v/>
      </c>
      <c r="BK39" s="242" t="str">
        <f>IF(AG27="CO 4",($B$44*Q44+$B$45*Q45+$B$46*Q46+$B$47*Q47)*100/(4*Q48),"")</f>
        <v/>
      </c>
      <c r="BL39" s="242" t="str">
        <f>IF(AG28="CO 4",($B$44*R44+$B$45*R45+$B$46*R46+$B$47*R47)*100/(4*R48),"")</f>
        <v/>
      </c>
      <c r="BM39" s="242" t="str">
        <f>IF(AG29="CO 4",($B$44*S44+$B$45*S45+$B$46*S46+$B$47*S47)*100/(4*S48),"")</f>
        <v/>
      </c>
      <c r="BN39" s="242" t="str">
        <f>IF(AG30="CO 4",($B$44*T44+$B$45*T45+$B$46*T46+$B$47*T47)*100/(4*T48),"")</f>
        <v/>
      </c>
      <c r="BO39" s="242" t="str">
        <f>IF(AG31="CO 4",($B$44*U44+$B$45*U45+$B$46*U46+$B$47*U47)*100/(4*U48),"")</f>
        <v/>
      </c>
      <c r="BP39" s="242" t="str">
        <f>IF(AG32="CO 4",($B$44*V44+$B$45*V45+$B$46*V46+$B$47*V47)*100/(4*V48),"")</f>
        <v/>
      </c>
      <c r="BQ39" s="242" t="str">
        <f>IF(AG33="CO 4",($B$44*W44+$B$45*W45+$B$46*W46+$B$47*W47)*100/(4*W48),"")</f>
        <v/>
      </c>
    </row>
    <row r="40">
      <c r="A40" s="162">
        <v>23.0</v>
      </c>
      <c r="B40" s="185"/>
      <c r="C40" s="185"/>
      <c r="D40" s="273"/>
      <c r="E40" s="274"/>
      <c r="F40" s="274"/>
      <c r="G40" s="274"/>
      <c r="H40" s="274"/>
      <c r="I40" s="213"/>
      <c r="J40" s="213"/>
      <c r="K40" s="213"/>
      <c r="L40" s="213"/>
      <c r="M40" s="213"/>
      <c r="N40" s="213"/>
      <c r="O40" s="213"/>
      <c r="P40" s="213"/>
      <c r="Q40" s="213"/>
      <c r="R40" s="213"/>
      <c r="S40" s="213"/>
      <c r="T40" s="213"/>
      <c r="U40" s="213"/>
      <c r="V40" s="213"/>
      <c r="W40" s="213"/>
      <c r="X40" s="166" t="str">
        <f t="shared" si="8"/>
        <v/>
      </c>
      <c r="Y40" s="261" t="str">
        <f t="shared" si="11"/>
        <v/>
      </c>
      <c r="Z40" s="168"/>
      <c r="AA40" s="168"/>
      <c r="AB40" s="168"/>
      <c r="AC40" s="168"/>
      <c r="AD40" s="168"/>
      <c r="AE40" s="171"/>
      <c r="AX40" s="239" t="str">
        <f>IF(AI9="CO 4",(B44*D44+B45*D45+B46*D46+B47*D47)*100/(4*D48),"")</f>
        <v/>
      </c>
      <c r="AY40" s="239" t="str">
        <f>IF(AI15="CO 4",(B44*E44+B45*E45+B46*E46+B47*E47)*100/(4*E48),"")</f>
        <v/>
      </c>
      <c r="AZ40" s="239" t="str">
        <f>IF(AI16="CO 4",(B44*F44+B45*F45+B46*F46+B47*F47)*100/(4*F48),"")</f>
        <v/>
      </c>
      <c r="BA40" s="239" t="str">
        <f>IF(AI17="CO 4",(B44*G44+B45*G45+B46*G46+B47*G47)*100/(4*G48),"")</f>
        <v/>
      </c>
      <c r="BB40" s="239" t="str">
        <f>IF(AI18="CO 4",(B44*H44+B45*H45+B46*H46+B47*H47)*100/(4*H48),"")</f>
        <v/>
      </c>
      <c r="BC40" s="239" t="str">
        <f>IF(AI19="CO 4",(B44*I44+B45*I45+B46*I46+B47*I47)*100/(4*I48),"")</f>
        <v/>
      </c>
      <c r="BD40" s="239" t="str">
        <f>IF(AI20="CO 4",(B44*J44+B45*J45+B46*J46+B47*J47)*100/(4*J48),"")</f>
        <v/>
      </c>
      <c r="BE40" s="239" t="str">
        <f>IF(AI21="CO 4",(B44*K44+B45*K45+B46*K46+B47*K47)*100/(4*K48),"")</f>
        <v/>
      </c>
      <c r="BF40" s="239" t="str">
        <f>IF(AI22="CO 4",(B44*L44+B45*L45+B46*L46+B47*L47)*100/(4*L48),"")</f>
        <v/>
      </c>
      <c r="BG40" s="239" t="str">
        <f>IF(AI23="CO 4",(B44*M44+B45*M45+B46*M46+B47*M47)*100/(4*M48),"")</f>
        <v/>
      </c>
      <c r="BH40" s="239" t="str">
        <f>IF(AI24="CO 4",(B44*N44+B45*N45+B46*N46+B47*N47)*100/(4*N48),"")</f>
        <v/>
      </c>
      <c r="BI40" s="239" t="str">
        <f>IF(AI25="CO 4",($B$44*O44+$B$45*O45+$B$46*O46+$B$47*O47)*100/(4*O48),"")</f>
        <v/>
      </c>
      <c r="BJ40" s="239" t="str">
        <f>IF(AI26="CO 4",($B$44*P44+$B$45*P45+$B$46*P46+$B$47*P47)*100/(4*P48),"")</f>
        <v/>
      </c>
      <c r="BK40" s="239" t="str">
        <f>IF(AI27="CO 4",($B$44*Q44+$B$45*Q45+$B$46*Q46+$B$47*Q47)*100/(4*Q48),"")</f>
        <v/>
      </c>
      <c r="BL40" s="239" t="str">
        <f>IF(AI28="CO 4",($B$44*R44+$B$45*R45+$B$46*R46+$B$47*R47)*100/(4*R48),"")</f>
        <v/>
      </c>
      <c r="BM40" s="239" t="str">
        <f>IF(AI29="CO 4",($B$44*S44+$B$45*S45+$B$46*S46+$B$47*S47)*100/(4*S48),"")</f>
        <v/>
      </c>
      <c r="BN40" s="239" t="str">
        <f>IF(AI30="CO 4",($B$44*T44+$B$45*T45+$B$46*T46+$B$47*T47)*100/(4*T48),"")</f>
        <v/>
      </c>
      <c r="BO40" s="239" t="str">
        <f>IF(AI31="CO 4",($B$44*U44+$B$45*U45+$B$46*U46+$B$47*U47)*100/(4*U48),"")</f>
        <v/>
      </c>
      <c r="BP40" s="239" t="str">
        <f>IF(AI32="CO 4",($B$44*V44+$B$45*V45+$B$46*V46+$B$47*V47)*100/(4*V48),"")</f>
        <v/>
      </c>
      <c r="BQ40" s="239" t="str">
        <f>IF(AI33="CO 4",($B$44*W44+$B$45*W45+$B$46*W46+$B$47*W47)*100/(4*W48),"")</f>
        <v/>
      </c>
    </row>
    <row r="41">
      <c r="A41" s="162">
        <v>24.0</v>
      </c>
      <c r="B41" s="185"/>
      <c r="C41" s="185"/>
      <c r="D41" s="274"/>
      <c r="E41" s="274"/>
      <c r="F41" s="274"/>
      <c r="G41" s="274"/>
      <c r="H41" s="274"/>
      <c r="I41" s="213"/>
      <c r="J41" s="213"/>
      <c r="K41" s="213"/>
      <c r="L41" s="213"/>
      <c r="M41" s="213"/>
      <c r="N41" s="213"/>
      <c r="O41" s="213"/>
      <c r="P41" s="213"/>
      <c r="Q41" s="213"/>
      <c r="R41" s="213"/>
      <c r="S41" s="213"/>
      <c r="T41" s="213"/>
      <c r="U41" s="213"/>
      <c r="V41" s="213"/>
      <c r="W41" s="213"/>
      <c r="X41" s="166" t="str">
        <f t="shared" si="8"/>
        <v/>
      </c>
      <c r="Y41" s="261" t="str">
        <f t="shared" si="11"/>
        <v/>
      </c>
      <c r="Z41" s="168"/>
      <c r="AA41" s="168"/>
      <c r="AB41" s="168"/>
      <c r="AC41" s="168"/>
      <c r="AD41" s="168"/>
      <c r="AE41" s="171"/>
      <c r="AX41" s="244" t="str">
        <f>IF(AK9="CO 4",(B44*D44+B45*D45+B46*D46+B47*D47)*100/(4*D48),"")</f>
        <v/>
      </c>
      <c r="AY41" s="244" t="str">
        <f>IF(AK15="CO 4",(B44*E44+B45*E45+B46*E46+B47*E47)*100/(4*E48),"")</f>
        <v/>
      </c>
      <c r="AZ41" s="258" t="str">
        <f>IF(AK16="CO 4",(B44*F44+B45*F45+B46*F46+B47*F47)*100/(4*F48),"")</f>
        <v/>
      </c>
      <c r="BA41" s="244" t="str">
        <f>IF(AK17="CO 4",(B44*G44+B45*G45+B46*G46+B47*G47)*100/(4*G48),"")</f>
        <v/>
      </c>
      <c r="BB41" s="244" t="str">
        <f>IF(AK18="CO 4",(B44*H44+B45*H45+B46*H46+B47*H47)*100/(4*H48),"")</f>
        <v/>
      </c>
      <c r="BC41" s="244" t="str">
        <f>IF(AK19="CO 4",(B44*I44+B45*I45+B46*I46+B47*I47)*100/(4*I48),"")</f>
        <v/>
      </c>
      <c r="BD41" s="244" t="str">
        <f>IF(AK20="CO 4",(B44*J44+B45*J45+B46*J46+B47*J47)*100/(4*J48),"")</f>
        <v/>
      </c>
      <c r="BE41" s="244" t="str">
        <f>IF(AK21="CO 4",(B44*K44+B45*K45+B46*K46+B47*K47)*100/(4*K48),"")</f>
        <v/>
      </c>
      <c r="BF41" s="244" t="str">
        <f>IF(AK22="CO 4",(B44*L44+B45*L45+B46*L46+B47*L47)*100/(4*L48),"")</f>
        <v/>
      </c>
      <c r="BG41" s="244" t="str">
        <f>IF(AK23="CO 4",(B44*M44+B45*M45+B46*M46+B47*M47)*100/(4*M48),"")</f>
        <v/>
      </c>
      <c r="BH41" s="244" t="str">
        <f>IF(AK24="CO 4",(B44*N44+B45*N45+B46*N46+B47*N47)*100/(4*N48),"")</f>
        <v/>
      </c>
      <c r="BI41" s="244" t="str">
        <f>IF(AK25="CO 4",($B$44*O44+$B$45*O45+$B$46*O46+$B$47*O47)*100/(4*O48),"")</f>
        <v/>
      </c>
      <c r="BJ41" s="244" t="str">
        <f>IF(AK26="CO 4",($B$44*P44+$B$45*P45+$B$46*P46+$B$47*P47)*100/(4*P48),"")</f>
        <v/>
      </c>
      <c r="BK41" s="243" t="str">
        <f>IF(AK27="CO 4",($B$44*Q44+$B$45*Q45+$B$46*Q46+$B$47*Q47)*100/(4*Q48),"")</f>
        <v/>
      </c>
      <c r="BL41" s="244" t="str">
        <f>IF(AK28="CO 4",($B$44*R44+$B$45*R45+$B$46*R46+$B$47*R47)*100/(4*R48),"")</f>
        <v/>
      </c>
      <c r="BM41" s="244" t="str">
        <f>IF(AK29="CO 4",($B$44*S44+$B$45*S45+$B$46*S46+$B$47*S47)*100/(4*S48),"")</f>
        <v/>
      </c>
      <c r="BN41" s="244" t="str">
        <f>IF(AK30="CO 4",($B$44*T44+$B$45*T45+$B$46*T46+$B$47*T47)*100/(4*T48),"")</f>
        <v/>
      </c>
      <c r="BO41" s="244" t="str">
        <f>IF(AK31="CO 4",($B$44*U44+$B$45*U45+$B$46*U46+$B$47*U47)*100/(4*U48),"")</f>
        <v/>
      </c>
      <c r="BP41" s="244" t="str">
        <f>IF(AK32="CO 4",($B$44*V44+$B$45*V45+$B$46*V46+$B$47*V47)*100/(4*V48),"")</f>
        <v/>
      </c>
      <c r="BQ41" s="244" t="str">
        <f>IF(AK33="CO 4",($B$44*W44+$B$45*W45+$B$46*W46+$B$47*W47)*100/(4*W48),"")</f>
        <v/>
      </c>
    </row>
    <row r="42">
      <c r="A42" s="162">
        <v>25.0</v>
      </c>
      <c r="B42" s="185"/>
      <c r="C42" s="185"/>
      <c r="D42" s="274"/>
      <c r="E42" s="274"/>
      <c r="F42" s="275"/>
      <c r="G42" s="274"/>
      <c r="H42" s="274"/>
      <c r="I42" s="213"/>
      <c r="J42" s="213"/>
      <c r="K42" s="213"/>
      <c r="L42" s="213"/>
      <c r="M42" s="213"/>
      <c r="N42" s="213"/>
      <c r="O42" s="213"/>
      <c r="P42" s="213"/>
      <c r="Q42" s="213"/>
      <c r="R42" s="213"/>
      <c r="S42" s="213"/>
      <c r="T42" s="213"/>
      <c r="U42" s="213"/>
      <c r="V42" s="213"/>
      <c r="W42" s="213"/>
      <c r="X42" s="166" t="str">
        <f t="shared" si="8"/>
        <v/>
      </c>
      <c r="Y42" s="261" t="str">
        <f t="shared" si="11"/>
        <v/>
      </c>
      <c r="Z42" s="168"/>
      <c r="AA42" s="168"/>
      <c r="AB42" s="168"/>
      <c r="AC42" s="168"/>
      <c r="AD42" s="168"/>
      <c r="AE42" s="171"/>
      <c r="AX42" s="239" t="str">
        <f>IF(AM9="CO 4",(B44*D44+B45*D45+B46*D46+B47*D47)*100/(4*D48),"")</f>
        <v/>
      </c>
      <c r="AY42" s="239" t="str">
        <f>IF(AM15="CO 4",(B44*E44+B45*E45+B46*E46+B47*E47)*100/(4*E48),"")</f>
        <v/>
      </c>
      <c r="AZ42" s="239" t="str">
        <f>IF(AM16="CO 4",(B44*F44+B45*F45+B46*F46+B47*F47)*100/(4*F48),"")</f>
        <v/>
      </c>
      <c r="BA42" s="238" t="str">
        <f>IF(AM17="CO 4",(B44*G44+B45*G45+B46*G46+B47*G47)*100/(4*G48),"")</f>
        <v/>
      </c>
      <c r="BB42" s="239" t="str">
        <f>IF(AM18="CO 4",(B44*H44+B45*H45+B46*H46+B47*H47)*100/(4*H48),"")</f>
        <v/>
      </c>
      <c r="BC42" s="239" t="str">
        <f>IF(AM19="CO 4",(B44*I44+B45*I45+B46*I46+B47*I47)*100/(4*I48),"")</f>
        <v/>
      </c>
      <c r="BD42" s="239" t="str">
        <f>IF(AM20="CO 4",(B44*J44+B45*J45+B46*J46+B47*J47)*100/(4*J48),"")</f>
        <v/>
      </c>
      <c r="BE42" s="239" t="str">
        <f>IF(AM21="CO 4",(B44*K44+B45*K45+B46*K46+B47*K47)*100/(4*K48),"")</f>
        <v/>
      </c>
      <c r="BF42" s="239" t="str">
        <f>IF(AM22="CO 4",(B44*L44+B45*L45+B46*L46+B47*L47)*100/(4*L48),"")</f>
        <v/>
      </c>
      <c r="BG42" s="239" t="str">
        <f>IF(AM23="CO 4",(B44*M44+B45*M45+B46*M46+B47*M47)*100/(4*M48),"")</f>
        <v/>
      </c>
      <c r="BH42" s="239" t="str">
        <f>IF(AM24="CO 4",(B44*N44+B45*N45+B46*N46+B47*N47)*100/(4*N48),"")</f>
        <v/>
      </c>
      <c r="BI42" s="239" t="str">
        <f>IF(AM25="CO 4",($B$44*O44+$B$45*O45+$B$46*O46+$B$47*O47)*100/(4*O48),"")</f>
        <v/>
      </c>
      <c r="BJ42" s="239" t="str">
        <f>IF(AM26="CO 4",($B$44*P44+$B$45*P45+$B$46*P46+$B$47*P47)*100/(4*P48),"")</f>
        <v/>
      </c>
      <c r="BK42" s="239" t="str">
        <f>IF(AM27="CO 4",($B$44*Q44+$B$45*Q45+$B$46*Q46+$B$47*Q47)*100/(4*Q48),"")</f>
        <v/>
      </c>
      <c r="BL42" s="239" t="str">
        <f>IF(AM28="CO 4",($B$44*R44+$B$45*R45+$B$46*R46+$B$47*R47)*100/(4*R48),"")</f>
        <v/>
      </c>
      <c r="BM42" s="239" t="str">
        <f>IF(AM29="CO 4",($B$44*S44+$B$45*S45+$B$46*S46+$B$47*S47)*100/(4*S48),"")</f>
        <v/>
      </c>
      <c r="BN42" s="239" t="str">
        <f>IF(AM30="CO 4",($B$44*T44+$B$45*T45+$B$46*T46+$B$47*T47)*100/(4*T48),"")</f>
        <v/>
      </c>
      <c r="BO42" s="239" t="str">
        <f>IF(AM31="CO 4",($B$44*U44+$B$45*U45+$B$46*U46+$B$47*U47)*100/(4*U48),"")</f>
        <v/>
      </c>
      <c r="BP42" s="239" t="str">
        <f>IF(AM32="CO 4",($B$44*V44+$B$45*V45+$B$46*V46+$B$47*V47)*100/(4*V48),"")</f>
        <v/>
      </c>
      <c r="BQ42" s="239" t="str">
        <f>IF(AM33="CO 4",($B$44*W44+$B$45*W45+$B$46*W46+$B$47*W47)*100/(4*W48),"")</f>
        <v/>
      </c>
    </row>
    <row r="43">
      <c r="A43" s="98"/>
      <c r="B43" s="98"/>
      <c r="C43" s="98"/>
      <c r="D43" s="276"/>
      <c r="E43" s="276"/>
      <c r="F43" s="276"/>
      <c r="G43" s="276"/>
      <c r="H43" s="276"/>
      <c r="I43" s="277"/>
      <c r="J43" s="277"/>
      <c r="K43" s="277"/>
      <c r="L43" s="277"/>
      <c r="M43" s="277"/>
      <c r="N43" s="277"/>
      <c r="O43" s="277"/>
      <c r="P43" s="277"/>
      <c r="Q43" s="277"/>
      <c r="R43" s="277"/>
      <c r="S43" s="277"/>
      <c r="T43" s="277"/>
      <c r="U43" s="277"/>
      <c r="V43" s="277"/>
      <c r="W43" s="277"/>
      <c r="X43" s="278"/>
      <c r="Z43" s="168"/>
      <c r="AA43" s="168"/>
      <c r="AB43" s="168"/>
      <c r="AC43" s="168"/>
      <c r="AD43" s="168"/>
      <c r="AE43" s="171"/>
      <c r="AX43" s="245" t="str">
        <f t="shared" ref="AX43:BQ43" si="12">IF(COUNTBLANK(AX37:AX42)=6,"",AVERAGE(AX37:AX42))</f>
        <v/>
      </c>
      <c r="AY43" s="245" t="str">
        <f t="shared" si="12"/>
        <v/>
      </c>
      <c r="AZ43" s="245" t="str">
        <f t="shared" si="12"/>
        <v/>
      </c>
      <c r="BA43" s="245" t="str">
        <f t="shared" si="12"/>
        <v/>
      </c>
      <c r="BB43" s="245" t="str">
        <f t="shared" si="12"/>
        <v/>
      </c>
      <c r="BC43" s="245" t="str">
        <f t="shared" si="12"/>
        <v/>
      </c>
      <c r="BD43" s="245" t="str">
        <f t="shared" si="12"/>
        <v/>
      </c>
      <c r="BE43" s="245" t="str">
        <f t="shared" si="12"/>
        <v/>
      </c>
      <c r="BF43" s="245" t="str">
        <f t="shared" si="12"/>
        <v/>
      </c>
      <c r="BG43" s="245" t="str">
        <f t="shared" si="12"/>
        <v/>
      </c>
      <c r="BH43" s="245" t="str">
        <f t="shared" si="12"/>
        <v/>
      </c>
      <c r="BI43" s="245" t="str">
        <f t="shared" si="12"/>
        <v/>
      </c>
      <c r="BJ43" s="245" t="str">
        <f t="shared" si="12"/>
        <v/>
      </c>
      <c r="BK43" s="245" t="str">
        <f t="shared" si="12"/>
        <v/>
      </c>
      <c r="BL43" s="245" t="str">
        <f t="shared" si="12"/>
        <v/>
      </c>
      <c r="BM43" s="245" t="str">
        <f t="shared" si="12"/>
        <v/>
      </c>
      <c r="BN43" s="245" t="str">
        <f t="shared" si="12"/>
        <v/>
      </c>
      <c r="BO43" s="245" t="str">
        <f t="shared" si="12"/>
        <v/>
      </c>
      <c r="BP43" s="245" t="str">
        <f t="shared" si="12"/>
        <v/>
      </c>
      <c r="BQ43" s="245" t="str">
        <f t="shared" si="12"/>
        <v/>
      </c>
    </row>
    <row r="44">
      <c r="A44" s="98"/>
      <c r="B44" s="279">
        <v>4.0</v>
      </c>
      <c r="C44" s="280" t="s">
        <v>257</v>
      </c>
      <c r="D44" s="281" t="str">
        <f t="shared" ref="D44:W44" si="13">if(countblank(D18:D42)=25,"",COUNTIF(D18:D42,"&gt;="&amp;0.85*D15))</f>
        <v/>
      </c>
      <c r="E44" s="281" t="str">
        <f t="shared" si="13"/>
        <v/>
      </c>
      <c r="F44" s="281" t="str">
        <f t="shared" si="13"/>
        <v/>
      </c>
      <c r="G44" s="281" t="str">
        <f t="shared" si="13"/>
        <v/>
      </c>
      <c r="H44" s="281" t="str">
        <f t="shared" si="13"/>
        <v/>
      </c>
      <c r="I44" s="281" t="str">
        <f t="shared" si="13"/>
        <v/>
      </c>
      <c r="J44" s="281" t="str">
        <f t="shared" si="13"/>
        <v/>
      </c>
      <c r="K44" s="281" t="str">
        <f t="shared" si="13"/>
        <v/>
      </c>
      <c r="L44" s="281" t="str">
        <f t="shared" si="13"/>
        <v/>
      </c>
      <c r="M44" s="281" t="str">
        <f t="shared" si="13"/>
        <v/>
      </c>
      <c r="N44" s="281" t="str">
        <f t="shared" si="13"/>
        <v/>
      </c>
      <c r="O44" s="281" t="str">
        <f t="shared" si="13"/>
        <v/>
      </c>
      <c r="P44" s="281" t="str">
        <f t="shared" si="13"/>
        <v/>
      </c>
      <c r="Q44" s="281" t="str">
        <f t="shared" si="13"/>
        <v/>
      </c>
      <c r="R44" s="281" t="str">
        <f t="shared" si="13"/>
        <v/>
      </c>
      <c r="S44" s="281" t="str">
        <f t="shared" si="13"/>
        <v/>
      </c>
      <c r="T44" s="281" t="str">
        <f t="shared" si="13"/>
        <v/>
      </c>
      <c r="U44" s="281" t="str">
        <f t="shared" si="13"/>
        <v/>
      </c>
      <c r="V44" s="281" t="str">
        <f t="shared" si="13"/>
        <v/>
      </c>
      <c r="W44" s="281" t="str">
        <f t="shared" si="13"/>
        <v/>
      </c>
      <c r="X44" s="278"/>
      <c r="Z44" s="168"/>
      <c r="AA44" s="168"/>
      <c r="AB44" s="168"/>
      <c r="AC44" s="168"/>
      <c r="AD44" s="168"/>
      <c r="AE44" s="171"/>
      <c r="AX44" s="272"/>
      <c r="AY44" s="272"/>
      <c r="AZ44" s="272"/>
      <c r="BA44" s="272"/>
      <c r="BB44" s="272"/>
      <c r="BC44" s="272"/>
      <c r="BD44" s="272"/>
      <c r="BE44" s="272"/>
      <c r="BF44" s="272"/>
      <c r="BG44" s="272"/>
      <c r="BH44" s="272"/>
      <c r="BI44" s="272"/>
      <c r="BJ44" s="272"/>
      <c r="BK44" s="272"/>
      <c r="BL44" s="272"/>
      <c r="BM44" s="272"/>
      <c r="BN44" s="272"/>
      <c r="BO44" s="272"/>
      <c r="BP44" s="272"/>
      <c r="BQ44" s="272"/>
    </row>
    <row r="45">
      <c r="A45" s="98"/>
      <c r="B45" s="282">
        <v>3.0</v>
      </c>
      <c r="C45" s="283" t="s">
        <v>258</v>
      </c>
      <c r="D45" s="284" t="str">
        <f t="shared" ref="D45:W45" si="14">if(countblank(D18:D42)=25,"",COUNTIFS(D18:D42,"&lt;="&amp;0.8499*D15,D18:D42,"&gt;="&amp;0.7*D15))</f>
        <v/>
      </c>
      <c r="E45" s="284" t="str">
        <f t="shared" si="14"/>
        <v/>
      </c>
      <c r="F45" s="284" t="str">
        <f t="shared" si="14"/>
        <v/>
      </c>
      <c r="G45" s="284" t="str">
        <f t="shared" si="14"/>
        <v/>
      </c>
      <c r="H45" s="284" t="str">
        <f t="shared" si="14"/>
        <v/>
      </c>
      <c r="I45" s="284" t="str">
        <f t="shared" si="14"/>
        <v/>
      </c>
      <c r="J45" s="284" t="str">
        <f t="shared" si="14"/>
        <v/>
      </c>
      <c r="K45" s="284" t="str">
        <f t="shared" si="14"/>
        <v/>
      </c>
      <c r="L45" s="284" t="str">
        <f t="shared" si="14"/>
        <v/>
      </c>
      <c r="M45" s="284" t="str">
        <f t="shared" si="14"/>
        <v/>
      </c>
      <c r="N45" s="284" t="str">
        <f t="shared" si="14"/>
        <v/>
      </c>
      <c r="O45" s="284" t="str">
        <f t="shared" si="14"/>
        <v/>
      </c>
      <c r="P45" s="284" t="str">
        <f t="shared" si="14"/>
        <v/>
      </c>
      <c r="Q45" s="284" t="str">
        <f t="shared" si="14"/>
        <v/>
      </c>
      <c r="R45" s="284" t="str">
        <f t="shared" si="14"/>
        <v/>
      </c>
      <c r="S45" s="284" t="str">
        <f t="shared" si="14"/>
        <v/>
      </c>
      <c r="T45" s="284" t="str">
        <f t="shared" si="14"/>
        <v/>
      </c>
      <c r="U45" s="284" t="str">
        <f t="shared" si="14"/>
        <v/>
      </c>
      <c r="V45" s="284" t="str">
        <f t="shared" si="14"/>
        <v/>
      </c>
      <c r="W45" s="284" t="str">
        <f t="shared" si="14"/>
        <v/>
      </c>
      <c r="X45" s="278"/>
      <c r="Z45" s="168"/>
      <c r="AA45" s="168"/>
      <c r="AB45" s="168"/>
      <c r="AC45" s="168"/>
      <c r="AD45" s="168"/>
      <c r="AE45" s="171"/>
      <c r="AX45" s="237" t="s">
        <v>147</v>
      </c>
      <c r="AY45" s="3"/>
      <c r="AZ45" s="3"/>
      <c r="BA45" s="3"/>
      <c r="BB45" s="3"/>
      <c r="BC45" s="3"/>
      <c r="BD45" s="3"/>
      <c r="BE45" s="3"/>
      <c r="BF45" s="3"/>
      <c r="BG45" s="3"/>
      <c r="BH45" s="3"/>
      <c r="BI45" s="3"/>
      <c r="BJ45" s="3"/>
      <c r="BK45" s="3"/>
      <c r="BL45" s="3"/>
      <c r="BM45" s="3"/>
      <c r="BN45" s="3"/>
      <c r="BO45" s="3"/>
      <c r="BP45" s="3"/>
      <c r="BQ45" s="4"/>
    </row>
    <row r="46">
      <c r="A46" s="98"/>
      <c r="B46" s="282">
        <v>2.0</v>
      </c>
      <c r="C46" s="283" t="s">
        <v>259</v>
      </c>
      <c r="D46" s="284" t="str">
        <f t="shared" ref="D46:W46" si="15">if(countblank(D18:D42)=25,"",COUNTIFS(D18:D42,"&lt;="&amp;0.69*D15,D18:D42,"&gt;="&amp;0.5*D15))</f>
        <v/>
      </c>
      <c r="E46" s="284" t="str">
        <f t="shared" si="15"/>
        <v/>
      </c>
      <c r="F46" s="284" t="str">
        <f t="shared" si="15"/>
        <v/>
      </c>
      <c r="G46" s="284" t="str">
        <f t="shared" si="15"/>
        <v/>
      </c>
      <c r="H46" s="284" t="str">
        <f t="shared" si="15"/>
        <v/>
      </c>
      <c r="I46" s="284" t="str">
        <f t="shared" si="15"/>
        <v/>
      </c>
      <c r="J46" s="284" t="str">
        <f t="shared" si="15"/>
        <v/>
      </c>
      <c r="K46" s="284" t="str">
        <f t="shared" si="15"/>
        <v/>
      </c>
      <c r="L46" s="284" t="str">
        <f t="shared" si="15"/>
        <v/>
      </c>
      <c r="M46" s="284" t="str">
        <f t="shared" si="15"/>
        <v/>
      </c>
      <c r="N46" s="284" t="str">
        <f t="shared" si="15"/>
        <v/>
      </c>
      <c r="O46" s="284" t="str">
        <f t="shared" si="15"/>
        <v/>
      </c>
      <c r="P46" s="284" t="str">
        <f t="shared" si="15"/>
        <v/>
      </c>
      <c r="Q46" s="284" t="str">
        <f t="shared" si="15"/>
        <v/>
      </c>
      <c r="R46" s="284" t="str">
        <f t="shared" si="15"/>
        <v/>
      </c>
      <c r="S46" s="284" t="str">
        <f t="shared" si="15"/>
        <v/>
      </c>
      <c r="T46" s="284" t="str">
        <f t="shared" si="15"/>
        <v/>
      </c>
      <c r="U46" s="284" t="str">
        <f t="shared" si="15"/>
        <v/>
      </c>
      <c r="V46" s="284" t="str">
        <f t="shared" si="15"/>
        <v/>
      </c>
      <c r="W46" s="284" t="str">
        <f t="shared" si="15"/>
        <v/>
      </c>
      <c r="X46" s="278"/>
      <c r="Z46" s="168"/>
      <c r="AA46" s="168"/>
      <c r="AB46" s="168"/>
      <c r="AC46" s="168"/>
      <c r="AD46" s="168"/>
      <c r="AE46" s="171"/>
      <c r="AX46" s="238" t="s">
        <v>192</v>
      </c>
      <c r="AY46" s="238" t="s">
        <v>193</v>
      </c>
      <c r="AZ46" s="238" t="s">
        <v>194</v>
      </c>
      <c r="BA46" s="238" t="s">
        <v>195</v>
      </c>
      <c r="BB46" s="238" t="s">
        <v>196</v>
      </c>
      <c r="BC46" s="238" t="s">
        <v>236</v>
      </c>
      <c r="BD46" s="238" t="s">
        <v>237</v>
      </c>
      <c r="BE46" s="238" t="s">
        <v>238</v>
      </c>
      <c r="BF46" s="238" t="s">
        <v>239</v>
      </c>
      <c r="BG46" s="238" t="s">
        <v>240</v>
      </c>
      <c r="BH46" s="238" t="s">
        <v>241</v>
      </c>
      <c r="BI46" s="238" t="s">
        <v>242</v>
      </c>
      <c r="BJ46" s="238" t="s">
        <v>243</v>
      </c>
      <c r="BK46" s="238" t="s">
        <v>244</v>
      </c>
      <c r="BL46" s="238" t="s">
        <v>245</v>
      </c>
      <c r="BM46" s="238" t="s">
        <v>246</v>
      </c>
      <c r="BN46" s="238" t="s">
        <v>247</v>
      </c>
      <c r="BO46" s="238" t="s">
        <v>248</v>
      </c>
      <c r="BP46" s="238" t="s">
        <v>249</v>
      </c>
      <c r="BQ46" s="238" t="s">
        <v>250</v>
      </c>
    </row>
    <row r="47">
      <c r="A47" s="98"/>
      <c r="B47" s="282">
        <v>1.0</v>
      </c>
      <c r="C47" s="283" t="s">
        <v>260</v>
      </c>
      <c r="D47" s="284" t="str">
        <f t="shared" ref="D47:W47" si="16">if(countblank(D18:D42)=25,"",COUNTIFS(D18:D42,"&lt;="&amp;0.49*D15,D18:D42,"&gt;="&amp;0.4*D15))</f>
        <v/>
      </c>
      <c r="E47" s="284" t="str">
        <f t="shared" si="16"/>
        <v/>
      </c>
      <c r="F47" s="284" t="str">
        <f t="shared" si="16"/>
        <v/>
      </c>
      <c r="G47" s="284" t="str">
        <f t="shared" si="16"/>
        <v/>
      </c>
      <c r="H47" s="284" t="str">
        <f t="shared" si="16"/>
        <v/>
      </c>
      <c r="I47" s="284" t="str">
        <f t="shared" si="16"/>
        <v/>
      </c>
      <c r="J47" s="284" t="str">
        <f t="shared" si="16"/>
        <v/>
      </c>
      <c r="K47" s="284" t="str">
        <f t="shared" si="16"/>
        <v/>
      </c>
      <c r="L47" s="284" t="str">
        <f t="shared" si="16"/>
        <v/>
      </c>
      <c r="M47" s="284" t="str">
        <f t="shared" si="16"/>
        <v/>
      </c>
      <c r="N47" s="284" t="str">
        <f t="shared" si="16"/>
        <v/>
      </c>
      <c r="O47" s="284" t="str">
        <f t="shared" si="16"/>
        <v/>
      </c>
      <c r="P47" s="284" t="str">
        <f t="shared" si="16"/>
        <v/>
      </c>
      <c r="Q47" s="284" t="str">
        <f t="shared" si="16"/>
        <v/>
      </c>
      <c r="R47" s="284" t="str">
        <f t="shared" si="16"/>
        <v/>
      </c>
      <c r="S47" s="284" t="str">
        <f t="shared" si="16"/>
        <v/>
      </c>
      <c r="T47" s="284" t="str">
        <f t="shared" si="16"/>
        <v/>
      </c>
      <c r="U47" s="284" t="str">
        <f t="shared" si="16"/>
        <v/>
      </c>
      <c r="V47" s="284" t="str">
        <f t="shared" si="16"/>
        <v/>
      </c>
      <c r="W47" s="284" t="str">
        <f t="shared" si="16"/>
        <v/>
      </c>
      <c r="X47" s="278"/>
      <c r="Z47" s="168"/>
      <c r="AA47" s="168"/>
      <c r="AB47" s="168"/>
      <c r="AC47" s="168"/>
      <c r="AD47" s="168"/>
      <c r="AE47" s="171"/>
      <c r="AX47" s="239" t="str">
        <f>IF(AC9="CO 5",(B44*D44+B45*D45+B46*D46+B47*D47)*100/(4*D48),"")</f>
        <v/>
      </c>
      <c r="AY47" s="240" t="str">
        <f>IF(AC15="CO 5",(B44*E44+B45*E45+B46*E46+B47*E47)*100/(4*E48),"")</f>
        <v/>
      </c>
      <c r="AZ47" s="240" t="str">
        <f>IF(AC16="CO 5",(B44*F44+B45*F45+B46*F46+B47*F47)*100/(4*F48),"")</f>
        <v/>
      </c>
      <c r="BA47" s="240" t="str">
        <f>IF(AC17="CO 5",(B44*G44+B45*G45+B46*G46+B47*G47)*100/(4*G48),"")</f>
        <v/>
      </c>
      <c r="BB47" s="240" t="str">
        <f>IF(AC18="CO 5",(B44*H44+B45*H45+B46*H46+B47*H47)*100/(4*H48),"")</f>
        <v/>
      </c>
      <c r="BC47" s="240" t="str">
        <f>IF(AC19="CO 5",(B44*I44+B45*I45+B46*I46+B47*I47)*100/(4*I48),"")</f>
        <v/>
      </c>
      <c r="BD47" s="240" t="str">
        <f>IF(AC20="CO 5",(B44*J44+B45*J45+B46*J46+B47*J47)*100/(4*J48),"")</f>
        <v/>
      </c>
      <c r="BE47" s="240" t="str">
        <f>IF(AC21="CO 5",(B44*K44+B45*K45+B46*K46+B47*K47)*100/(4*K48),"")</f>
        <v/>
      </c>
      <c r="BF47" s="240" t="str">
        <f>IF(AC22="CO 5",(B44*L44+B45*L45+B46*L46+B47*L47)*100/(4*L48),"")</f>
        <v/>
      </c>
      <c r="BG47" s="240" t="str">
        <f>IF(AC23="CO 5",(B44*M44+B45*M45+B46*M46+B47*M47)*100/(4*M48),"")</f>
        <v/>
      </c>
      <c r="BH47" s="240" t="str">
        <f>IF(AC24="CO 5",(B44*N44+B45*N45+B46*N46+B47*N47)*100/(4*N48),"")</f>
        <v/>
      </c>
      <c r="BI47" s="240" t="str">
        <f>IF(AC25="CO 5",($B$44*O44+$B$45*O45+$B$46*O46+$B$47*O47)*100/(4*O48),"")</f>
        <v/>
      </c>
      <c r="BJ47" s="240" t="str">
        <f>IF(AC26="CO 5",($B$44*P44+$B$45*P45+$B$46*P46+$B$47*P47)*100/(4*P48),"")</f>
        <v/>
      </c>
      <c r="BK47" s="240" t="str">
        <f>IF(AC27="CO 5",($B$44*Q44+$B$45*Q45+$B$46*Q46+$B$47*Q47)*100/(4*Q48),"")</f>
        <v/>
      </c>
      <c r="BL47" s="240" t="str">
        <f>IF(AC28="CO 5",($B$44*R44+$B$45*R45+$B$46*R46+$B$47*R47)*100/(4*R48),"")</f>
        <v/>
      </c>
      <c r="BM47" s="240" t="str">
        <f>IF(AC29="CO 5",($B$44*S44+$B$45*S45+$B$46*S46+$B$47*S47)*100/(4*S48),"")</f>
        <v/>
      </c>
      <c r="BN47" s="240" t="str">
        <f>IF(AC30="CO 5",($B$44*T44+$B$45*T45+$B$46*T46+$B$47*T47)*100/(4*T48),"")</f>
        <v/>
      </c>
      <c r="BO47" s="240" t="str">
        <f>IF(AC31="CO 5",($B$44*U44+$B$45*U45+$B$46*U46+$B$47*U47)*100/(4*U48),"")</f>
        <v/>
      </c>
      <c r="BP47" s="240" t="str">
        <f>IF(AC32="CO 5",($B$44*V44+$B$45*V45+$B$46*V46+$B$47*V47)*100/(4*V48),"")</f>
        <v/>
      </c>
      <c r="BQ47" s="240" t="str">
        <f>IF(AC33="CO 5",($B$44*W44+$B$45*W45+$B$46*W46+$B$47*W47)*100/(4*W48),"")</f>
        <v/>
      </c>
    </row>
    <row r="48">
      <c r="A48" s="98"/>
      <c r="B48" s="285"/>
      <c r="C48" s="286" t="s">
        <v>261</v>
      </c>
      <c r="D48" s="287">
        <f t="shared" ref="D48:W48" si="17">SUM(D44:D47)</f>
        <v>0</v>
      </c>
      <c r="E48" s="287">
        <f t="shared" si="17"/>
        <v>0</v>
      </c>
      <c r="F48" s="287">
        <f t="shared" si="17"/>
        <v>0</v>
      </c>
      <c r="G48" s="287">
        <f t="shared" si="17"/>
        <v>0</v>
      </c>
      <c r="H48" s="287">
        <f t="shared" si="17"/>
        <v>0</v>
      </c>
      <c r="I48" s="287">
        <f t="shared" si="17"/>
        <v>0</v>
      </c>
      <c r="J48" s="287">
        <f t="shared" si="17"/>
        <v>0</v>
      </c>
      <c r="K48" s="287">
        <f t="shared" si="17"/>
        <v>0</v>
      </c>
      <c r="L48" s="287">
        <f t="shared" si="17"/>
        <v>0</v>
      </c>
      <c r="M48" s="287">
        <f t="shared" si="17"/>
        <v>0</v>
      </c>
      <c r="N48" s="287">
        <f t="shared" si="17"/>
        <v>0</v>
      </c>
      <c r="O48" s="287">
        <f t="shared" si="17"/>
        <v>0</v>
      </c>
      <c r="P48" s="287">
        <f t="shared" si="17"/>
        <v>0</v>
      </c>
      <c r="Q48" s="287">
        <f t="shared" si="17"/>
        <v>0</v>
      </c>
      <c r="R48" s="287">
        <f t="shared" si="17"/>
        <v>0</v>
      </c>
      <c r="S48" s="287">
        <f t="shared" si="17"/>
        <v>0</v>
      </c>
      <c r="T48" s="287">
        <f t="shared" si="17"/>
        <v>0</v>
      </c>
      <c r="U48" s="287">
        <f t="shared" si="17"/>
        <v>0</v>
      </c>
      <c r="V48" s="287">
        <f t="shared" si="17"/>
        <v>0</v>
      </c>
      <c r="W48" s="287">
        <f t="shared" si="17"/>
        <v>0</v>
      </c>
      <c r="X48" s="278"/>
      <c r="Z48" s="168"/>
      <c r="AA48" s="168"/>
      <c r="AB48" s="168"/>
      <c r="AC48" s="168"/>
      <c r="AD48" s="168"/>
      <c r="AE48" s="171"/>
      <c r="AX48" s="240" t="str">
        <f>IF(AE9="CO 5",(B44*D44+B45*D45+B46*D46+B47*D47)*100/(4*D48),"")</f>
        <v/>
      </c>
      <c r="AY48" s="240" t="str">
        <f>IF(AE15="CO 5",(B44*E44+B45*E45+B46*E46+B47*E47)*100/(4*E48),"")</f>
        <v/>
      </c>
      <c r="AZ48" s="240" t="str">
        <f>IF(AE16="CO 5",(B44*F44+B45*F45+B46*F46+B47*F47)*100/(4*F48),"")</f>
        <v/>
      </c>
      <c r="BA48" s="240" t="str">
        <f>IF(AE17="CO 5",(B44*G44+B45*G45+B46*G46+B47*G47)*100/(4*G48),"")</f>
        <v/>
      </c>
      <c r="BB48" s="240" t="str">
        <f>IF(AE18="CO 5",(B44*H44+B45*H45+B46*H46+B47*H47)*100/(4*H48),"")</f>
        <v/>
      </c>
      <c r="BC48" s="240" t="str">
        <f>IF(AE19="CO 5",(B44*I44+B45*I45+B46*I46+B47*I47)*100/(4*I48),"")</f>
        <v/>
      </c>
      <c r="BD48" s="240" t="str">
        <f>IF(AE20="CO 5",(B44*J44+B45*J45+B46*J46+B47*J47)*100/(4*J48),"")</f>
        <v/>
      </c>
      <c r="BE48" s="240" t="str">
        <f>IF(AE21="CO 5",(B44*K44+B45*K45+B46*K46+B47*K47)*100/(4*K48),"")</f>
        <v/>
      </c>
      <c r="BF48" s="240" t="str">
        <f>IF(AE22="CO 5",(B44*L44+B45*L45+B46*L46+B47*L47)*100/(4*L48),"")</f>
        <v/>
      </c>
      <c r="BG48" s="240" t="str">
        <f>IF(AE23="CO 5",(B44*M44+B45*M45+B46*M46+B47*M47)*100/(4*M48),"")</f>
        <v/>
      </c>
      <c r="BH48" s="240" t="str">
        <f>IF(AE24="CO 5",(B44*N44+B45*N45+B46*N46+B47*N47)*100/(4*N48),"")</f>
        <v/>
      </c>
      <c r="BI48" s="240" t="str">
        <f>IF(AE25="CO 5",($B$44*O44+$B$45*O45+$B$46*O46+$B$47*O47)*100/(4*O48),"")</f>
        <v/>
      </c>
      <c r="BJ48" s="240" t="str">
        <f>IF(AE26="CO 5",($B$44*P44+$B$45*P45+$B$46*P46+$B$47*P47)*100/(4*P48),"")</f>
        <v/>
      </c>
      <c r="BK48" s="149" t="str">
        <f>IF(AE27="CO 5",($B$44*Q44+$B$45*Q45+$B$46*Q46+$B$47*Q47)*100/(4*Q48),"")</f>
        <v/>
      </c>
      <c r="BL48" s="149" t="str">
        <f>IF(AE28="CO 5",($B$44*R44+$B$45*R45+$B$46*R46+$B$47*R47)*100/(4*R48),"")</f>
        <v/>
      </c>
      <c r="BM48" s="149" t="str">
        <f>IF(AE29="CO 5",($B$44*S44+$B$45*S45+$B$46*S46+$B$47*S47)*100/(4*S48),"")</f>
        <v/>
      </c>
      <c r="BN48" s="149" t="str">
        <f>IF(AE30="CO 5",($B$44*T44+$B$45*T45+$B$46*T46+$B$47*T47)*100/(4*T48),"")</f>
        <v/>
      </c>
      <c r="BO48" s="149" t="str">
        <f>IF(AE31="CO 5",($B$44*U44+$B$45*U45+$B$46*U46+$B$47*U47)*100/(4*U48),"")</f>
        <v/>
      </c>
      <c r="BP48" s="149" t="str">
        <f>IF(AE32="CO 5",($B$44*V44+$B$45*V45+$B$46*V46+$B$47*V47)*100/(4*V48),"")</f>
        <v/>
      </c>
      <c r="BQ48" s="149" t="str">
        <f>IF(AE33="CO 5",($B$44*W44+$B$45*W45+$B$46*W46+$B$47*W47)*100/(4*W48),"")</f>
        <v/>
      </c>
    </row>
    <row r="49">
      <c r="A49" s="98"/>
      <c r="B49" s="288"/>
      <c r="C49" s="289"/>
      <c r="D49" s="289"/>
      <c r="E49" s="289"/>
      <c r="F49" s="289"/>
      <c r="G49" s="289"/>
      <c r="H49" s="290"/>
      <c r="I49" s="290"/>
      <c r="J49" s="290"/>
      <c r="K49" s="290"/>
      <c r="L49" s="277"/>
      <c r="M49" s="277"/>
      <c r="N49" s="277"/>
      <c r="O49" s="277"/>
      <c r="P49" s="277"/>
      <c r="Q49" s="277"/>
      <c r="R49" s="277"/>
      <c r="S49" s="277"/>
      <c r="T49" s="277"/>
      <c r="U49" s="277"/>
      <c r="V49" s="277"/>
      <c r="W49" s="277"/>
      <c r="X49" s="291"/>
      <c r="Z49" s="168"/>
      <c r="AA49" s="168"/>
      <c r="AB49" s="168"/>
      <c r="AC49" s="168"/>
      <c r="AD49" s="168"/>
      <c r="AE49" s="171"/>
      <c r="AX49" s="242" t="str">
        <f>IF(AG9="CO 5",(B44*D44+B45*D45+B46*D46+B47*D47)*100/(4*D48),"")</f>
        <v/>
      </c>
      <c r="AY49" s="242" t="str">
        <f>IF(AG15="CO 5",(B44*E44+B45*E45+B46*E46+B47*E47)*100/(4*E48),"")</f>
        <v/>
      </c>
      <c r="AZ49" s="242" t="str">
        <f>IF(AG16="CO 5",(B44*F44+B45*F45+B46*F46+B47*F47)*100/(4*F48),"")</f>
        <v/>
      </c>
      <c r="BA49" s="242" t="str">
        <f>IF(AG17="CO 5",(B44*G44+B45*G45+B46*G46+B47*G47)*100/(4*G48),"")</f>
        <v/>
      </c>
      <c r="BB49" s="268" t="str">
        <f>IF(AG18="CO 5",(B44*H44+B45*H45+B46*H46+B47*H47)*100/(4*H48),"")</f>
        <v/>
      </c>
      <c r="BC49" s="242" t="str">
        <f>IF(AG19="CO 5",(B44*I44+B45*I45+B46*I46+B47*I47)*100/(4*I48),"")</f>
        <v/>
      </c>
      <c r="BD49" s="242" t="str">
        <f>IF(AG20="CO 5",(B44*J44+B45*J45+B46*J46+B47*J47)*100/(4*J48),"")</f>
        <v/>
      </c>
      <c r="BE49" s="242" t="str">
        <f>IF(AG21="CO 5",(B44*K44+B45*K45+B46*K46+B47*K47)*100/(4*K48),"")</f>
        <v/>
      </c>
      <c r="BF49" s="242" t="str">
        <f>IF(AG22="CO 5",(B44*L44+B45*L45+B46*L46+B47*L47)*100/(4*L48),"")</f>
        <v/>
      </c>
      <c r="BG49" s="242" t="str">
        <f>IF(AG23="CO 5",(B44*M44+B45*M45+B46*M46+B47*M47)*100/(4*M48),"")</f>
        <v/>
      </c>
      <c r="BH49" s="242" t="str">
        <f>IF(AG24="CO 5",(B44*N44+B45*N45+B46*N46+B47*N47)*100/(4*N48),"")</f>
        <v/>
      </c>
      <c r="BI49" s="242" t="str">
        <f>IF(AG25="CO 5",($B$44*O44+$B$45*O45+$B$46*O46+$B$47*O47)*100/(4*O48),"")</f>
        <v/>
      </c>
      <c r="BJ49" s="242" t="str">
        <f>IF(AG26="CO 5",($B$44*P44+$B$45*P45+$B$46*P46+$B$47*P47)*100/(4*P48),"")</f>
        <v/>
      </c>
      <c r="BK49" s="242" t="str">
        <f>IF(AG27="CO 5",($B$44*Q44+$B$45*Q45+$B$46*Q46+$B$47*Q47)*100/(4*Q48),"")</f>
        <v/>
      </c>
      <c r="BL49" s="242" t="str">
        <f>IF(AG28="CO 5",($B$44*R44+$B$45*R45+$B$46*R46+$B$47*R47)*100/(4*R48),"")</f>
        <v/>
      </c>
      <c r="BM49" s="242" t="str">
        <f>IF(AG29="CO 5",($B$44*S44+$B$45*S45+$B$46*S46+$B$47*S47)*100/(4*S48),"")</f>
        <v/>
      </c>
      <c r="BN49" s="242" t="str">
        <f>IF(AG30="CO 5",($B$44*T44+$B$45*T45+$B$46*T46+$B$47*T47)*100/(4*T48),"")</f>
        <v/>
      </c>
      <c r="BO49" s="242" t="str">
        <f>IF(AG31="CO 5",($B$44*U44+$B$45*U45+$B$46*U46+$B$47*U47)*100/(4*U48),"")</f>
        <v/>
      </c>
      <c r="BP49" s="242" t="str">
        <f>IF(AG32="CO 5",($B$44*V44+$B$45*V45+$B$46*V46+$B$47*V47)*100/(4*V48),"")</f>
        <v/>
      </c>
      <c r="BQ49" s="242" t="str">
        <f>IF(AG33="CO 5",($B$44*W44+$B$45*W45+$B$46*W46+$B$47*W47)*100/(4*W48),"")</f>
        <v/>
      </c>
    </row>
    <row r="50">
      <c r="A50" s="98"/>
      <c r="B50" s="288"/>
      <c r="C50" s="289"/>
      <c r="D50" s="289"/>
      <c r="E50" s="289"/>
      <c r="F50" s="289"/>
      <c r="G50" s="289"/>
      <c r="H50" s="290"/>
      <c r="I50" s="290"/>
      <c r="J50" s="290"/>
      <c r="K50" s="290"/>
      <c r="L50" s="277"/>
      <c r="M50" s="277"/>
      <c r="N50" s="277"/>
      <c r="O50" s="277"/>
      <c r="P50" s="277"/>
      <c r="Q50" s="277"/>
      <c r="R50" s="277"/>
      <c r="S50" s="277"/>
      <c r="T50" s="277"/>
      <c r="U50" s="277"/>
      <c r="V50" s="277"/>
      <c r="W50" s="277"/>
      <c r="X50" s="291"/>
      <c r="Z50" s="168"/>
      <c r="AA50" s="168"/>
      <c r="AB50" s="168"/>
      <c r="AC50" s="168"/>
      <c r="AD50" s="168"/>
      <c r="AE50" s="171"/>
      <c r="AX50" s="239" t="str">
        <f>IF(AI9="CO 5",(B44*D44+B45*D45+B46*D46+B47*D47)*100/(4*D48),"")</f>
        <v/>
      </c>
      <c r="AY50" s="239" t="str">
        <f>IF(AI15="CO 5",(B44*E44+B45*E45+B46*E46+B47*E47)*100/(4*E48),"")</f>
        <v/>
      </c>
      <c r="AZ50" s="239" t="str">
        <f>IF(AI16="CO 5",(B44*F44+B45*F45+B46*F46+B47*F47)*100/(4*F48),"")</f>
        <v/>
      </c>
      <c r="BA50" s="239" t="str">
        <f>IF(AI17="CO 5",(B44*G44+B45*G45+B46*G46+B47*G47)*100/(4*G48),"")</f>
        <v/>
      </c>
      <c r="BB50" s="239" t="str">
        <f>IF(AI18="CO 5",(B44*H44+B45*H45+B46*H46+B47*H47)*100/(4*H48),"")</f>
        <v/>
      </c>
      <c r="BC50" s="239" t="str">
        <f>IF(AI19="CO 5",(B44*I44+B45*I45+B46*I46+B47*I47)*100/(4*I48),"")</f>
        <v/>
      </c>
      <c r="BD50" s="239" t="str">
        <f>IF(AI20="CO 5",(B44*J44+B45*J45+B46*J46+B47*J47)*100/(4*J48),"")</f>
        <v/>
      </c>
      <c r="BE50" s="239" t="str">
        <f>IF(AI21="CO 5",(B44*K44+B45*K45+B46*K46+B47*K47)*100/(4*K48),"")</f>
        <v/>
      </c>
      <c r="BF50" s="239" t="str">
        <f>IF(AI22="CO 5",(B44*L44+B45*L45+B46*L46+B47*L47)*100/(4*L48),"")</f>
        <v/>
      </c>
      <c r="BG50" s="239" t="str">
        <f>IF(AI23="CO 5",(B44*M44+B45*M45+B46*M46+B47*M47)*100/(4*M48),"")</f>
        <v/>
      </c>
      <c r="BH50" s="239" t="str">
        <f>IF(AI24="CO 5",(B44*N44+B45*N45+B46*N46+B47*N47)*100/(4*N48),"")</f>
        <v/>
      </c>
      <c r="BI50" s="239" t="str">
        <f>IF(AI25="CO 5",($B$44*O44+$B$45*O45+$B$46*O46+$B$47*O47)*100/(4*O48),"")</f>
        <v/>
      </c>
      <c r="BJ50" s="239" t="str">
        <f>IF(AI26="CO 5",($B$44*P44+$B$45*P45+$B$46*P46+$B$47*P47)*100/(4*P48),"")</f>
        <v/>
      </c>
      <c r="BK50" s="239" t="str">
        <f>IF(AI27="CO 5",($B$44*Q44+$B$45*Q45+$B$46*Q46+$B$47*Q47)*100/(4*Q48),"")</f>
        <v/>
      </c>
      <c r="BL50" s="239" t="str">
        <f>IF(AI28="CO 5",($B$44*R44+$B$45*R45+$B$46*R46+$B$47*R47)*100/(4*R48),"")</f>
        <v/>
      </c>
      <c r="BM50" s="239" t="str">
        <f>IF(AI29="CO 5",($B$44*S44+$B$45*S45+$B$46*S46+$B$47*S47)*100/(4*S48),"")</f>
        <v/>
      </c>
      <c r="BN50" s="239" t="str">
        <f>IF(AI30="CO 5",($B$44*T44+$B$45*T45+$B$46*T46+$B$47*T47)*100/(4*T48),"")</f>
        <v/>
      </c>
      <c r="BO50" s="239" t="str">
        <f>IF(AI31="CO 5",($B$44*U44+$B$45*U45+$B$46*U46+$B$47*U47)*100/(4*U48),"")</f>
        <v/>
      </c>
      <c r="BP50" s="239" t="str">
        <f>IF(AI32="CO 5",($B$44*V44+$B$45*V45+$B$46*V46+$B$47*V47)*100/(4*V48),"")</f>
        <v/>
      </c>
      <c r="BQ50" s="239" t="str">
        <f>IF(AI33="CO 5",($B$44*W44+$B$45*W45+$B$46*W46+$B$47*W47)*100/(4*W48),"")</f>
        <v/>
      </c>
    </row>
    <row r="51">
      <c r="A51" s="98"/>
      <c r="B51" s="98"/>
      <c r="C51" s="192" t="s">
        <v>205</v>
      </c>
      <c r="D51" s="193" t="str">
        <f t="shared" ref="D51:D56" si="18">AW7</f>
        <v/>
      </c>
      <c r="E51" s="276"/>
      <c r="F51" s="276"/>
      <c r="G51" s="276"/>
      <c r="H51" s="276"/>
      <c r="I51" s="277"/>
      <c r="J51" s="277"/>
      <c r="K51" s="277"/>
      <c r="L51" s="277"/>
      <c r="M51" s="277"/>
      <c r="N51" s="277"/>
      <c r="O51" s="277"/>
      <c r="P51" s="277"/>
      <c r="Q51" s="277"/>
      <c r="R51" s="277"/>
      <c r="S51" s="277"/>
      <c r="T51" s="277"/>
      <c r="U51" s="277"/>
      <c r="V51" s="277"/>
      <c r="W51" s="277"/>
      <c r="X51" s="291"/>
      <c r="Z51" s="168"/>
      <c r="AA51" s="168"/>
      <c r="AB51" s="168"/>
      <c r="AC51" s="168"/>
      <c r="AD51" s="168"/>
      <c r="AE51" s="171"/>
      <c r="AX51" s="244" t="str">
        <f>IF(AK9="CO 5",(B44*D44+B45*D45+B46*D46+B47*D47)*100/(4*D48),"")</f>
        <v/>
      </c>
      <c r="AY51" s="244" t="str">
        <f>IF(AK15="CO 5",(B44*E44+B45*E45+B46*E46+B47*E47)*100/(4*E48),"")</f>
        <v/>
      </c>
      <c r="AZ51" s="244" t="str">
        <f>IF(AK16="CO 5",(B44*F44+B45*F45+B46*F46+B47*F47)*100/(4*F48),"")</f>
        <v/>
      </c>
      <c r="BA51" s="244" t="str">
        <f>IF(AK17="CO 5",(B44*G44+B45*G45+B46*G46+B47*G47)*100/(4*G48),"")</f>
        <v/>
      </c>
      <c r="BB51" s="244" t="str">
        <f>IF(AK18="CO 5",(B44*H44+B45*H45+B46*H46+B47*H47)*100/(4*H48),"")</f>
        <v/>
      </c>
      <c r="BC51" s="244" t="str">
        <f>IF(AK19="CO 5",(B44*I44+B45*I45+B46*I46+B47*I47)*100/(4*I48),"")</f>
        <v/>
      </c>
      <c r="BD51" s="244" t="str">
        <f>IF(AK20="CO 5",(B44*J44+B45*J45+B46*J46+B47*J47)*100/(4*J48),"")</f>
        <v/>
      </c>
      <c r="BE51" s="244" t="str">
        <f>IF(AK21="CO 5",(B44*K44+B45*K45+B46*K46+B47*K47)*100/(4*K48),"")</f>
        <v/>
      </c>
      <c r="BF51" s="244" t="str">
        <f>IF(AK22="CO 5",(B44*L44+B45*L45+B46*L46+B47*L47)*100/(4*L48),"")</f>
        <v/>
      </c>
      <c r="BG51" s="244" t="str">
        <f>IF(AK23="CO 5",(B44*M44+B45*M145+B46*M46+B47*M47)*100/(4*M48),"")</f>
        <v/>
      </c>
      <c r="BH51" s="244" t="str">
        <f>IF(AK24="CO 5",(B44*N44+B45*N45+B46*N46+B47*N47)*100/(4*N48),"")</f>
        <v/>
      </c>
      <c r="BI51" s="244" t="str">
        <f>IF(AK25="CO 5",($B$44*O44+$B$45*O45+$B$46*O46+$B$47*O47)*100/(4*O48),"")</f>
        <v/>
      </c>
      <c r="BJ51" s="244" t="str">
        <f>IF(AK26="CO 5",($B$44*P44+$B$45*P45+$B$46*P46+$B$47*P47)*100/(4*P48),"")</f>
        <v/>
      </c>
      <c r="BK51" s="244" t="str">
        <f>IF(AK27="CO 5",($B$44*Q44+$B$45*Q45+$B$46*Q46+$B$47*Q47)*100/(4*Q48),"")</f>
        <v/>
      </c>
      <c r="BL51" s="244" t="str">
        <f>IF(AK28="CO 5",($B$44*R44+$B$45*R45+$B$46*R46+$B$47*R47)*100/(4*R48),"")</f>
        <v/>
      </c>
      <c r="BM51" s="244" t="str">
        <f>IF(AK29="CO 5",($B$44*S44+$B$45*S45+$B$46*S46+$B$47*S47)*100/(4*S48),"")</f>
        <v/>
      </c>
      <c r="BN51" s="244" t="str">
        <f>IF(AK30="CO 5",($B$44*T44+$B$45*T45+$B$46*T46+$B$47*T47)*100/(4*T48),"")</f>
        <v/>
      </c>
      <c r="BO51" s="244" t="str">
        <f>IF(AK31="CO 5",($B$44*U44+$B$45*U45+$B$46*U46+$B$47*U47)*100/(4*U48),"")</f>
        <v/>
      </c>
      <c r="BP51" s="244" t="str">
        <f>IF(AK32="CO 5",($B$44*V44+$B$45*V45+$B$46*V46+$B$47*V47)*100/(4*V48),"")</f>
        <v/>
      </c>
      <c r="BQ51" s="244" t="str">
        <f>IF(AK33="CO 5",($B$44*W44+$B$45*W45+$B$46*W46+$B$47*W47)*100/(4*W48),"")</f>
        <v/>
      </c>
    </row>
    <row r="52">
      <c r="A52" s="98"/>
      <c r="B52" s="98"/>
      <c r="C52" s="192" t="s">
        <v>206</v>
      </c>
      <c r="D52" s="193" t="str">
        <f t="shared" si="18"/>
        <v/>
      </c>
      <c r="E52" s="276"/>
      <c r="F52" s="276"/>
      <c r="G52" s="276"/>
      <c r="H52" s="276"/>
      <c r="I52" s="277"/>
      <c r="J52" s="277"/>
      <c r="K52" s="277"/>
      <c r="L52" s="277"/>
      <c r="M52" s="277"/>
      <c r="N52" s="277"/>
      <c r="O52" s="277"/>
      <c r="P52" s="277"/>
      <c r="Q52" s="277"/>
      <c r="R52" s="277"/>
      <c r="S52" s="277"/>
      <c r="T52" s="277"/>
      <c r="U52" s="277"/>
      <c r="V52" s="277"/>
      <c r="W52" s="277"/>
      <c r="X52" s="291"/>
      <c r="Z52" s="168"/>
      <c r="AA52" s="168"/>
      <c r="AB52" s="168"/>
      <c r="AC52" s="168"/>
      <c r="AD52" s="168"/>
      <c r="AE52" s="171"/>
      <c r="AX52" s="239" t="str">
        <f>IF(AM9="CO 5",(B44*D44+B45*D45+B46*D46+B47*D47)*100/(4*D48),"")</f>
        <v/>
      </c>
      <c r="AY52" s="239" t="str">
        <f>IF(AM15="CO 5",(B44*E44+B45*E45+B46*E46+B47*E47)*100/(4*E48),"")</f>
        <v/>
      </c>
      <c r="AZ52" s="239" t="str">
        <f>IF(AM16="CO 5",(B44*F44+B45*F45+B46*F46+B47*F47)*100/(4*F48),"")</f>
        <v/>
      </c>
      <c r="BA52" s="239" t="str">
        <f>IF(AM17="CO 5",(B44*G44+B45*G45+B46*G46+B47*G47)*100/(4*G48),"")</f>
        <v/>
      </c>
      <c r="BB52" s="239" t="str">
        <f>IF(AM18="CO 5",(B44*H44+B45*H45+B46*H46+B47*H47)*100/(4*H48),"")</f>
        <v/>
      </c>
      <c r="BC52" s="239" t="str">
        <f>IF(AM19="CO 5",(B44*I44+B45*I45+B46*I46+B47*I47)*100/(4*I48),"")</f>
        <v/>
      </c>
      <c r="BD52" s="239" t="str">
        <f>IF(AM20="CO 5",(B44*J44+B45*J45+B46*J46+B47*J47)*100/(4*J48),"")</f>
        <v/>
      </c>
      <c r="BE52" s="239" t="str">
        <f>IF(AM21="CO 5",(B44*K44+B45*K45+B46*K46+B47*K47)*100/(4*K48),"")</f>
        <v/>
      </c>
      <c r="BF52" s="239" t="str">
        <f>IF(AM22="CO 5",(B44*L44+B45*L45+B46*L46+B47*L47)*100/(4*L48),"")</f>
        <v/>
      </c>
      <c r="BG52" s="239" t="str">
        <f>IF(AM23="CO 5",(B44*M44+B45*M45+B46*M46+B47*M47)*100/(4*M48),"")</f>
        <v/>
      </c>
      <c r="BH52" s="239" t="str">
        <f>IF(AM24="CO 5",(B44*N44+B45*N45+B46*N46+B47*N47)*100/(4*N48),"")</f>
        <v/>
      </c>
      <c r="BI52" s="239" t="str">
        <f>IF(AM25="CO 5",($B$44*O44+$B$45*O45+$B$46*O46+$B$47*O47)*100/(4*O48),"")</f>
        <v/>
      </c>
      <c r="BJ52" s="239" t="str">
        <f>IF(AM26="CO 5",($B$44*P44+$B$45*P45+$B$46*P46+$B$47*P47)*100/(4*P48),"")</f>
        <v/>
      </c>
      <c r="BK52" s="239" t="str">
        <f>IF(AM27="CO 5",($B$44*Q44+$B$45*Q45+$B$46*Q46+$B$47*Q47)*100/(4*Q48),"")</f>
        <v/>
      </c>
      <c r="BL52" s="239" t="str">
        <f>IF(AM28="CO 5",($B$44*R44+$B$45*R45+$B$46*R46+$B$47*R47)*100/(4*R48),"")</f>
        <v/>
      </c>
      <c r="BM52" s="239" t="str">
        <f>IF(AM29="CO 5",($B$44*S44+$B$45*S45+$B$46*S46+$B$47*S47)*100/(4*S48),"")</f>
        <v/>
      </c>
      <c r="BN52" s="239" t="str">
        <f>IF(AM30="CO 5",($B$44*T44+$B$45*T45+$B$46*T46+$B$47*T47)*100/(4*T48),"")</f>
        <v/>
      </c>
      <c r="BO52" s="239" t="str">
        <f>IF(AM31="CO 5",($B$44*U44+$B$45*U45+$B$46*U46+$B$47*U47)*100/(4*U48),"")</f>
        <v/>
      </c>
      <c r="BP52" s="239" t="str">
        <f>IF(AM32="CO 5",($B$44*V44+$B$45*V45+$B$46*V46+$B$47*V47)*100/(4*V48),"")</f>
        <v/>
      </c>
      <c r="BQ52" s="239" t="str">
        <f>IF(AM33="CO 5",($B$44*W44+$B$45*W45+$B$46*W46+$B$47*W47)*100/(4*W48),"")</f>
        <v/>
      </c>
    </row>
    <row r="53">
      <c r="A53" s="98"/>
      <c r="B53" s="98"/>
      <c r="C53" s="192" t="s">
        <v>207</v>
      </c>
      <c r="D53" s="193" t="str">
        <f t="shared" si="18"/>
        <v/>
      </c>
      <c r="E53" s="276"/>
      <c r="F53" s="276"/>
      <c r="G53" s="276"/>
      <c r="H53" s="276"/>
      <c r="I53" s="277"/>
      <c r="J53" s="277"/>
      <c r="K53" s="277"/>
      <c r="L53" s="277"/>
      <c r="M53" s="277"/>
      <c r="N53" s="277"/>
      <c r="O53" s="277"/>
      <c r="P53" s="277"/>
      <c r="Q53" s="277"/>
      <c r="R53" s="277"/>
      <c r="S53" s="277"/>
      <c r="T53" s="277"/>
      <c r="U53" s="277"/>
      <c r="V53" s="277"/>
      <c r="W53" s="277"/>
      <c r="X53" s="292"/>
      <c r="Z53" s="168"/>
      <c r="AA53" s="168"/>
      <c r="AB53" s="168"/>
      <c r="AC53" s="168"/>
      <c r="AD53" s="168"/>
      <c r="AE53" s="171"/>
      <c r="AX53" s="245" t="str">
        <f t="shared" ref="AX53:BQ53" si="19">IF(COUNTBLANK(AX47:AX52)=6,"",AVERAGE(AX47:AX52))</f>
        <v/>
      </c>
      <c r="AY53" s="245" t="str">
        <f t="shared" si="19"/>
        <v/>
      </c>
      <c r="AZ53" s="245" t="str">
        <f t="shared" si="19"/>
        <v/>
      </c>
      <c r="BA53" s="245" t="str">
        <f t="shared" si="19"/>
        <v/>
      </c>
      <c r="BB53" s="245" t="str">
        <f t="shared" si="19"/>
        <v/>
      </c>
      <c r="BC53" s="245" t="str">
        <f t="shared" si="19"/>
        <v/>
      </c>
      <c r="BD53" s="245" t="str">
        <f t="shared" si="19"/>
        <v/>
      </c>
      <c r="BE53" s="245" t="str">
        <f t="shared" si="19"/>
        <v/>
      </c>
      <c r="BF53" s="245" t="str">
        <f t="shared" si="19"/>
        <v/>
      </c>
      <c r="BG53" s="245" t="str">
        <f t="shared" si="19"/>
        <v/>
      </c>
      <c r="BH53" s="245" t="str">
        <f t="shared" si="19"/>
        <v/>
      </c>
      <c r="BI53" s="245" t="str">
        <f t="shared" si="19"/>
        <v/>
      </c>
      <c r="BJ53" s="245" t="str">
        <f t="shared" si="19"/>
        <v/>
      </c>
      <c r="BK53" s="245" t="str">
        <f t="shared" si="19"/>
        <v/>
      </c>
      <c r="BL53" s="245" t="str">
        <f t="shared" si="19"/>
        <v/>
      </c>
      <c r="BM53" s="245" t="str">
        <f t="shared" si="19"/>
        <v/>
      </c>
      <c r="BN53" s="245" t="str">
        <f t="shared" si="19"/>
        <v/>
      </c>
      <c r="BO53" s="245" t="str">
        <f t="shared" si="19"/>
        <v/>
      </c>
      <c r="BP53" s="245" t="str">
        <f t="shared" si="19"/>
        <v/>
      </c>
      <c r="BQ53" s="245" t="str">
        <f t="shared" si="19"/>
        <v/>
      </c>
    </row>
    <row r="54">
      <c r="A54" s="98"/>
      <c r="B54" s="98"/>
      <c r="C54" s="192" t="s">
        <v>208</v>
      </c>
      <c r="D54" s="193" t="str">
        <f t="shared" si="18"/>
        <v/>
      </c>
      <c r="E54" s="276"/>
      <c r="F54" s="293"/>
      <c r="G54" s="276"/>
      <c r="H54" s="276"/>
      <c r="I54" s="277"/>
      <c r="J54" s="277"/>
      <c r="K54" s="277"/>
      <c r="L54" s="277"/>
      <c r="M54" s="277"/>
      <c r="N54" s="277"/>
      <c r="O54" s="277"/>
      <c r="P54" s="277"/>
      <c r="Q54" s="277"/>
      <c r="R54" s="277"/>
      <c r="S54" s="277"/>
      <c r="T54" s="277"/>
      <c r="U54" s="277"/>
      <c r="V54" s="277"/>
      <c r="W54" s="277"/>
      <c r="X54" s="278"/>
      <c r="Z54" s="168"/>
      <c r="AA54" s="168"/>
      <c r="AB54" s="168"/>
      <c r="AC54" s="168"/>
      <c r="AD54" s="168"/>
      <c r="AE54" s="171"/>
      <c r="AX54" s="183"/>
      <c r="AY54" s="183"/>
      <c r="AZ54" s="183"/>
      <c r="BA54" s="183"/>
      <c r="BB54" s="183"/>
      <c r="BC54" s="183"/>
      <c r="BD54" s="183"/>
      <c r="BE54" s="183"/>
      <c r="BF54" s="183"/>
      <c r="BG54" s="183"/>
      <c r="BH54" s="183"/>
      <c r="BI54" s="183"/>
      <c r="BJ54" s="183"/>
      <c r="BK54" s="183"/>
      <c r="BL54" s="183"/>
      <c r="BM54" s="183"/>
      <c r="BN54" s="183"/>
      <c r="BO54" s="183"/>
      <c r="BP54" s="183"/>
      <c r="BQ54" s="183"/>
    </row>
    <row r="55">
      <c r="A55" s="98"/>
      <c r="B55" s="98"/>
      <c r="C55" s="192" t="s">
        <v>209</v>
      </c>
      <c r="D55" s="193" t="str">
        <f t="shared" si="18"/>
        <v/>
      </c>
      <c r="E55" s="276"/>
      <c r="F55" s="276"/>
      <c r="G55" s="276"/>
      <c r="H55" s="276"/>
      <c r="I55" s="277"/>
      <c r="J55" s="277"/>
      <c r="K55" s="277"/>
      <c r="L55" s="277"/>
      <c r="M55" s="277"/>
      <c r="N55" s="277"/>
      <c r="O55" s="277"/>
      <c r="P55" s="277"/>
      <c r="Q55" s="277"/>
      <c r="R55" s="277"/>
      <c r="S55" s="277"/>
      <c r="T55" s="277"/>
      <c r="U55" s="277"/>
      <c r="V55" s="277"/>
      <c r="W55" s="277"/>
      <c r="X55" s="278"/>
      <c r="Z55" s="168"/>
      <c r="AA55" s="168"/>
      <c r="AB55" s="168"/>
      <c r="AC55" s="168"/>
      <c r="AD55" s="168"/>
      <c r="AE55" s="171"/>
      <c r="AX55" s="237" t="s">
        <v>148</v>
      </c>
      <c r="AY55" s="3"/>
      <c r="AZ55" s="3"/>
      <c r="BA55" s="3"/>
      <c r="BB55" s="3"/>
      <c r="BC55" s="3"/>
      <c r="BD55" s="3"/>
      <c r="BE55" s="3"/>
      <c r="BF55" s="3"/>
      <c r="BG55" s="3"/>
      <c r="BH55" s="3"/>
      <c r="BI55" s="3"/>
      <c r="BJ55" s="3"/>
      <c r="BK55" s="3"/>
      <c r="BL55" s="3"/>
      <c r="BM55" s="3"/>
      <c r="BN55" s="3"/>
      <c r="BO55" s="3"/>
      <c r="BP55" s="3"/>
      <c r="BQ55" s="4"/>
    </row>
    <row r="56">
      <c r="A56" s="98"/>
      <c r="B56" s="98"/>
      <c r="C56" s="192" t="s">
        <v>210</v>
      </c>
      <c r="D56" s="193" t="str">
        <f t="shared" si="18"/>
        <v/>
      </c>
      <c r="E56" s="276"/>
      <c r="F56" s="276"/>
      <c r="G56" s="276"/>
      <c r="H56" s="276"/>
      <c r="I56" s="277"/>
      <c r="J56" s="277"/>
      <c r="K56" s="277"/>
      <c r="L56" s="277"/>
      <c r="M56" s="277"/>
      <c r="N56" s="277"/>
      <c r="O56" s="277"/>
      <c r="P56" s="277"/>
      <c r="Q56" s="277"/>
      <c r="R56" s="277"/>
      <c r="S56" s="277"/>
      <c r="T56" s="277"/>
      <c r="U56" s="277"/>
      <c r="V56" s="277"/>
      <c r="W56" s="277"/>
      <c r="X56" s="278"/>
      <c r="Z56" s="168"/>
      <c r="AA56" s="168"/>
      <c r="AB56" s="168"/>
      <c r="AC56" s="168"/>
      <c r="AD56" s="168"/>
      <c r="AE56" s="171"/>
      <c r="AX56" s="238" t="s">
        <v>192</v>
      </c>
      <c r="AY56" s="238" t="s">
        <v>193</v>
      </c>
      <c r="AZ56" s="238" t="s">
        <v>194</v>
      </c>
      <c r="BA56" s="238" t="s">
        <v>195</v>
      </c>
      <c r="BB56" s="238" t="s">
        <v>196</v>
      </c>
      <c r="BC56" s="238" t="s">
        <v>236</v>
      </c>
      <c r="BD56" s="238" t="s">
        <v>237</v>
      </c>
      <c r="BE56" s="238" t="s">
        <v>238</v>
      </c>
      <c r="BF56" s="238" t="s">
        <v>239</v>
      </c>
      <c r="BG56" s="238" t="s">
        <v>240</v>
      </c>
      <c r="BH56" s="238" t="s">
        <v>241</v>
      </c>
      <c r="BI56" s="238" t="s">
        <v>242</v>
      </c>
      <c r="BJ56" s="238" t="s">
        <v>243</v>
      </c>
      <c r="BK56" s="238" t="s">
        <v>244</v>
      </c>
      <c r="BL56" s="238" t="s">
        <v>245</v>
      </c>
      <c r="BM56" s="238" t="s">
        <v>246</v>
      </c>
      <c r="BN56" s="238" t="s">
        <v>247</v>
      </c>
      <c r="BO56" s="238" t="s">
        <v>248</v>
      </c>
      <c r="BP56" s="238" t="s">
        <v>249</v>
      </c>
      <c r="BQ56" s="238" t="s">
        <v>250</v>
      </c>
    </row>
    <row r="57">
      <c r="A57" s="98"/>
      <c r="X57" s="278"/>
      <c r="Z57" s="168"/>
      <c r="AA57" s="168"/>
      <c r="AB57" s="168"/>
      <c r="AC57" s="168"/>
      <c r="AD57" s="168"/>
      <c r="AE57" s="171"/>
      <c r="AX57" s="239" t="str">
        <f>IF(AC9="CO 6",(B44*D44+B45*D45+B46*D46+B47*D47)*100/(4*D48),"")</f>
        <v/>
      </c>
      <c r="AY57" s="240" t="str">
        <f>IF(AC15="CO 6",(B44*E44+B45*E45+B46*E46+B47*E47)*100/(4*E48),"")</f>
        <v/>
      </c>
      <c r="AZ57" s="240" t="str">
        <f>IF(AC16="CO 6",(B44*F44+B45*F45+B46*F46+B47*F47)*100/(4*F48),"")</f>
        <v/>
      </c>
      <c r="BA57" s="240" t="str">
        <f>IF(AC17="CO 6",(B44*G44+B45*G45+B46*G46+B47*G47)*100/(4*G48),"")</f>
        <v/>
      </c>
      <c r="BB57" s="240" t="str">
        <f>IF(AC18="CO 6",(B44*H44+B45*H45+B46*H46+B47*H47)*100/(4*H48),"")</f>
        <v/>
      </c>
      <c r="BC57" s="240" t="str">
        <f>IF(AC19="CO 6",(B44*I44+B45*I45+B46*I46+B47*I47)*100/(4*I48),"")</f>
        <v/>
      </c>
      <c r="BD57" s="240" t="str">
        <f>IF(AC20="CO 6",(B44*J44+B45*J45+B46*J46+B47*J47)*100/(4*J48),"")</f>
        <v/>
      </c>
      <c r="BE57" s="240" t="str">
        <f>IF(AC21="CO 6",(B44*K44+B45*K45+B46*K46+B47*K47)*100/(4*K48),"")</f>
        <v/>
      </c>
      <c r="BF57" s="240" t="str">
        <f>IF(AC22="CO 6",(B44*L44+B45*L45+B46*L46+B47*L47)*100/(4*L48),"")</f>
        <v/>
      </c>
      <c r="BG57" s="240" t="str">
        <f>IF(AC23="CO 6",(B44*M44+B45*M45+B46*M46+B47*M47)*100/(4*M48),"")</f>
        <v/>
      </c>
      <c r="BH57" s="240" t="str">
        <f>IF(AC24="CO 6",(B44*N44+B45*N45+B46*N46+B47*N47)*100/(4*N48),"")</f>
        <v/>
      </c>
      <c r="BI57" s="240" t="str">
        <f>IF(AC25="CO 6",($B$44*O44+$B$45*O45+$B$46*O46+$B$47*O47)*100/(4*O48),"")</f>
        <v/>
      </c>
      <c r="BJ57" s="240" t="str">
        <f>IF(AC26="CO 6",($B$44*P44+$B$45*P45+$B$46*P46+$B$47*P47)*100/(4*P48),"")</f>
        <v/>
      </c>
      <c r="BK57" s="240" t="str">
        <f>IF(AC27="CO 6",($B$44*Q44+$B$45*Q45+$B$46*Q46+$B$47*Q47)*100/(4*Q48),"")</f>
        <v/>
      </c>
      <c r="BL57" s="240" t="str">
        <f>IF(AC28="CO 6",($B$44*R44+$B$45*R45+$B$46*R46+$B$47*R47)*100/(4*R48),"")</f>
        <v/>
      </c>
      <c r="BM57" s="240" t="str">
        <f>IF(AC29="CO 6",($B$44*S44+$B$45*S45+$B$46*S46+$B$47*S47)*100/(4*S48),"")</f>
        <v/>
      </c>
      <c r="BN57" s="240" t="str">
        <f>IF(AC30="CO 6",($B$44*T44+$B$45*T45+$B$46*T46+$B$47*T47)*100/(4*T48),"")</f>
        <v/>
      </c>
      <c r="BO57" s="240" t="str">
        <f>IF(AC31="CO 6",($B$44*U44+$B$45*U45+$B$46*U46+$B$47*U47)*100/(4*U48),"")</f>
        <v/>
      </c>
      <c r="BP57" s="240" t="str">
        <f>IF(AC32="CO 6",($B$44*V44+$B$45*V45+$B$46*V46+$B$47*V47)*100/(4*V48),"")</f>
        <v/>
      </c>
      <c r="BQ57" s="268" t="str">
        <f>IF(AC33="CO 6",($B$44*W44+$B$45*W45+$B$46*W46+$B$47*W47)*100/(4*W48),"")</f>
        <v/>
      </c>
    </row>
    <row r="58" hidden="1">
      <c r="A58" s="98"/>
      <c r="X58" s="278"/>
      <c r="Z58" s="168"/>
      <c r="AA58" s="168"/>
      <c r="AB58" s="168"/>
      <c r="AC58" s="168"/>
      <c r="AD58" s="168"/>
      <c r="AE58" s="171"/>
      <c r="AX58" s="240" t="str">
        <f>IF(AE9="CO 6",(B44*D44+B45*D45+B46*D46+B47*D47)*100/(4*D48),"")</f>
        <v/>
      </c>
      <c r="AY58" s="240" t="str">
        <f>IF(AE15="CO 6",(B44*E44+B45*E45+B46*E46+B47*E47)*100/(4*E48),"")</f>
        <v/>
      </c>
      <c r="AZ58" s="240" t="str">
        <f>IF(AE16="CO 6",(B44*F44+B45*F45+B46*F46+B47*F47)*100/(4*F48),"")</f>
        <v/>
      </c>
      <c r="BA58" s="240" t="str">
        <f>IF(AE17="CO 6",(B44*G44+B45*G45+B46*G46+B47*G47)*100/(4*G48),"")</f>
        <v/>
      </c>
      <c r="BB58" s="240" t="str">
        <f>IF(AE18="CO 6",(B44*H44+B45*H45+B46*H46+B47*H47)*100/(4*H48),"")</f>
        <v/>
      </c>
      <c r="BC58" s="240" t="str">
        <f>IF(AE19="CO 6",(B44*I44+B45*I45+B46*I46+B47*I47)*100/(4*I48),"")</f>
        <v/>
      </c>
      <c r="BD58" s="240" t="str">
        <f>IF(AE20="CO 6",(B44*J44+B45*J45+B46*J46+B47*J47)*100/(4*J48),"")</f>
        <v/>
      </c>
      <c r="BE58" s="240" t="str">
        <f>IF(AE21="CO 6",(B44*K44+B45*K45+B46*K46+B47*K47)*100/(4*K48),"")</f>
        <v/>
      </c>
      <c r="BF58" s="240" t="str">
        <f>IF(AE22="CO 6",(B44*L44+B45*L45+B46*L46+B47*L47)*100/(4*L48),"")</f>
        <v/>
      </c>
      <c r="BG58" s="240" t="str">
        <f>IF(AE23="CO 6",(B44*M44+B45*M45+B46*M46+B47*M47)*100/(4*M48),"")</f>
        <v/>
      </c>
      <c r="BH58" s="240" t="str">
        <f>IF(AE24="CO 6",(B44*N44+B45*N45+B46*N46+B47*N47)*100/(4*N48),"")</f>
        <v/>
      </c>
      <c r="BI58" s="240" t="str">
        <f>IF(AE25="CO 6",($B$44*O44+$B$45*O45+$B$46*O46+$B$47*O47)*100/(4*O48),"")</f>
        <v/>
      </c>
      <c r="BJ58" s="240" t="str">
        <f>IF(AE26="CO 6",($B$44*P44+$B$45*P45+$B$46*P46+$B$47*P47)*100/(4*P48),"")</f>
        <v/>
      </c>
      <c r="BK58" s="149" t="str">
        <f>IF(AE27="CO 6",($B$44*Q44+$B$45*Q45+$B$46*Q46+$B$47*Q47)*100/(4*Q48),"")</f>
        <v/>
      </c>
      <c r="BL58" s="149" t="str">
        <f>IF(AE28="CO 6",($B$44*R44+$B$45*R45+$B$46*R46+$B$47*R47)*100/(4*R48),"")</f>
        <v/>
      </c>
      <c r="BM58" s="149" t="str">
        <f>IF(AE29="CO 6",($B$44*S44+$B$45*S45+$B$46*S46+$B$47*S47)*100/(4*S48),"")</f>
        <v/>
      </c>
      <c r="BN58" s="149" t="str">
        <f>IF(AE30="CO 6",($B$44*T44+$B$45*T45+$B$46*T46+$B$47*T47)*100/(4*T48),"")</f>
        <v/>
      </c>
      <c r="BO58" s="149" t="str">
        <f>IF(AE31="CO 6",($B$44*U44+$B$45*U45+$B$46*U46+$B$47*U47)*100/(4*U48),"")</f>
        <v/>
      </c>
      <c r="BP58" s="149" t="str">
        <f>IF(AE32="CO 6",($B$44*V44+$B$45*V45+$B$46*V46+$B$47*V47)*100/(4*V48),"")</f>
        <v/>
      </c>
      <c r="BQ58" s="149" t="str">
        <f>IF(AE33="CO 6",($B$44*W44+$B$45*W45+$B$46*W46+$B$47*W47)*100/(4*W48),"")</f>
        <v/>
      </c>
    </row>
    <row r="59" hidden="1">
      <c r="A59" s="98"/>
      <c r="X59" s="278"/>
      <c r="Z59" s="168"/>
      <c r="AA59" s="168"/>
      <c r="AB59" s="168"/>
      <c r="AC59" s="168"/>
      <c r="AD59" s="168"/>
      <c r="AE59" s="171"/>
      <c r="AX59" s="242" t="str">
        <f>IF(AG9="CO 6",(B44*D44+B45*D45+B46*D46+B47*D47)*100/(4*D48),"")</f>
        <v/>
      </c>
      <c r="AY59" s="242" t="str">
        <f>IF(AG15="CO 6",(B44*E44+B45*E45+B46*E46+B47*E47)*100/(4*E48),"")</f>
        <v/>
      </c>
      <c r="AZ59" s="242" t="str">
        <f>IF(AG16="CO 6",(B44*F44+B45*F45+B46*F46+B47*F47)*100/(4*F48),"")</f>
        <v/>
      </c>
      <c r="BA59" s="242" t="str">
        <f>IF(AG17="CO 6",(B44*G44+B45*G45+B46*G46+B47*G47)*100/(4*G48),"")</f>
        <v/>
      </c>
      <c r="BB59" s="242" t="str">
        <f>IF(AG18="CO 6",(B44*H44+B45*H45+B46*H46+B47*H47)*100/(4*H48),"")</f>
        <v/>
      </c>
      <c r="BC59" s="242" t="str">
        <f>IF(AG19="CO 6",(B44*I44+B45*I45+B46*I46+B47*I47)*100/(4*I48),"")</f>
        <v/>
      </c>
      <c r="BD59" s="242" t="str">
        <f>IF(AG20="CO 6",(B44*J44+B45*J45+B46*J46+B47*J47)*100/(4*J48),"")</f>
        <v/>
      </c>
      <c r="BE59" s="242" t="str">
        <f>IF(AG21="CO 6",(B44*K44+B45*K45+B46*K46+B47*K47)*100/(4*K48),"")</f>
        <v/>
      </c>
      <c r="BF59" s="242" t="str">
        <f>IF(AG22="CO 6",(B44*L44+B45*L45+B46*L46+B47*L47)*100/(4*L48),"")</f>
        <v/>
      </c>
      <c r="BG59" s="242" t="str">
        <f>IF(AG23="CO 6",(B44*M44+B45*M45+B46*M46+B47*M47)*100/(4*M48),"")</f>
        <v/>
      </c>
      <c r="BH59" s="242" t="str">
        <f>IF(AG24="CO 6",(B44*N44+B45*N45+B46*N46+B47*N47)*100/(4*N48),"")</f>
        <v/>
      </c>
      <c r="BI59" s="242" t="str">
        <f>IF(AG25="CO 6",($B$44*O44+$B$45*O45+$B$46*O46+$B$47*O47)*100/(4*O48),"")</f>
        <v/>
      </c>
      <c r="BJ59" s="242" t="str">
        <f>IF(AG26="CO 6",($B$44*P44+$B$45*P45+$B$46*P46+$B$47*P47)*100/(4*P48),"")</f>
        <v/>
      </c>
      <c r="BK59" s="242" t="str">
        <f>IF(AG27="CO 6",($B$44*Q44+$B$45*Q45+$B$46*Q46+$B$47*Q47)*100/(4*Q48),"")</f>
        <v/>
      </c>
      <c r="BL59" s="242" t="str">
        <f>IF(AG28="CO 6",($B$44*R44+$B$45*R45+$B$46*R46+$B$47*R47)*100/(4*R48),"")</f>
        <v/>
      </c>
      <c r="BM59" s="242" t="str">
        <f>IF(AG29="CO 6",($B$44*S44+$B$45*S45+$B$46*S46+$B$47*S47)*100/(4*S48),"")</f>
        <v/>
      </c>
      <c r="BN59" s="242" t="str">
        <f>IF(AG30="CO 6",($B$44*T44+$B$45*T45+$B$46*T46+$B$47*T47)*100/(4*T48),"")</f>
        <v/>
      </c>
      <c r="BO59" s="242" t="str">
        <f>IF(AG31="CO 6",($B$44*U44+$B$45*U45+$B$46*U46+$B$47*U47)*100/(4*U48),"")</f>
        <v/>
      </c>
      <c r="BP59" s="242" t="str">
        <f>IF(AG32="CO 6",($B$44*V44+$B$45*V45+$B$46*V46+$B$47*V47)*100/(4*V48),"")</f>
        <v/>
      </c>
      <c r="BQ59" s="242" t="str">
        <f>IF(AG33="CO 6",($B$44*W44+$B$45*W45+$B$46*W46+$B$47*W47)*100/(4*W48),"")</f>
        <v/>
      </c>
    </row>
    <row r="60" hidden="1">
      <c r="A60" s="98"/>
      <c r="X60" s="278"/>
      <c r="Z60" s="168"/>
      <c r="AA60" s="168"/>
      <c r="AB60" s="168"/>
      <c r="AC60" s="168"/>
      <c r="AD60" s="168"/>
      <c r="AE60" s="171"/>
      <c r="AX60" s="239" t="str">
        <f>IF(AI9="CO 6",(B44*D44+B45*D45+B46*D46+B47*D47)*100/(4*D48),"")</f>
        <v/>
      </c>
      <c r="AY60" s="239" t="str">
        <f>IF(AI15="CO 6",(B44*E44+B45*E45+B46*E46+B47*E47)*100/(4*E48),"")</f>
        <v/>
      </c>
      <c r="AZ60" s="239" t="str">
        <f>IF(AI16="CO 6",(B44*F44+B45*F45+B46*F46+B47*F47)*100/(4*F48),"")</f>
        <v/>
      </c>
      <c r="BA60" s="239" t="str">
        <f>IF(AI17="CO 6",(B44*G44+B45*G45+B46*G46+B47*G47)*100/(4*G48),"")</f>
        <v/>
      </c>
      <c r="BB60" s="239" t="str">
        <f>IF(AI18="CO 6",(B44*H44+B45*H45+B46*H46+B47*H47)*100/(4*H48),"")</f>
        <v/>
      </c>
      <c r="BC60" s="239" t="str">
        <f>IF(AI19="CO 6",(B44*I44+B45*I45+B46*I46+B47*I47)*100/(4*I48),"")</f>
        <v/>
      </c>
      <c r="BD60" s="239" t="str">
        <f>IF(AI20="CO 6",(B44*J44+B45*J45+B46*J46+B47*J47)*100/(4*J48),"")</f>
        <v/>
      </c>
      <c r="BE60" s="239" t="str">
        <f>IF(AI21="CO 6",(B44*K44+B45*K45+B46*K46+B47*K47)*100/(4*K48),"")</f>
        <v/>
      </c>
      <c r="BF60" s="239" t="str">
        <f>IF(AI22="CO 6",(B44*L44+B45*L45+B46*L46+B47*L47)*100/(4*L48),"")</f>
        <v/>
      </c>
      <c r="BG60" s="239" t="str">
        <f>IF(AI23="CO 6",(B44*M44+B45*M45+B46*M46+B47*M47)*100/(4*M48),"")</f>
        <v/>
      </c>
      <c r="BH60" s="239" t="str">
        <f>IF(AI24="CO 6",(B44*N44+B45*N45+B46*N46+B47*N47)*100/(4*N48),"")</f>
        <v/>
      </c>
      <c r="BI60" s="239" t="str">
        <f>IF(AI25="CO 6",($B$44*O44+$B$45*O45+$B$46*O46+$B$47*O47)*100/(4*O48),"")</f>
        <v/>
      </c>
      <c r="BJ60" s="239" t="str">
        <f>IF(AI26="CO 6",($B$44*P44+$B$45*P45+$B$46*P46+$B$47*P47)*100/(4*P48),"")</f>
        <v/>
      </c>
      <c r="BK60" s="239" t="str">
        <f>IF(AI27="CO 6",($B$44*Q44+$B$45*Q45+$B$46*Q46+$B$47*Q47)*100/(4*Q48),"")</f>
        <v/>
      </c>
      <c r="BL60" s="239" t="str">
        <f>IF(AI28="CO 6",($B$44*R44+$B$45*R45+$B$46*R46+$B$47*R47)*100/(4*R48),"")</f>
        <v/>
      </c>
      <c r="BM60" s="239" t="str">
        <f>IF(AI29="CO 6",($B$44*S44+$B$45*S45+$B$46*S46+$B$47*S47)*100/(4*S48),"")</f>
        <v/>
      </c>
      <c r="BN60" s="239" t="str">
        <f>IF(AI30="CO 6",($B$44*T44+$B$45*T45+$B$46*T46+$B$47*T47)*100/(4*T48),"")</f>
        <v/>
      </c>
      <c r="BO60" s="239" t="str">
        <f>IF(AI31="CO 6",($B$44*U44+$B$45*U45+$B$46*U46+$B$47*U47)*100/(4*U48),"")</f>
        <v/>
      </c>
      <c r="BP60" s="239" t="str">
        <f>IF(AI32="CO 6",($B$44*V44+$B$45*V45+$B$46*V46+$B$47*V47)*100/(4*V48),"")</f>
        <v/>
      </c>
      <c r="BQ60" s="239" t="str">
        <f>IF(AI33="CO 6",($B$44*W44+$B$45*W45+$B$46*W46+$B$47*W47)*100/(4*W48),"")</f>
        <v/>
      </c>
    </row>
    <row r="61" hidden="1">
      <c r="A61" s="98"/>
      <c r="X61" s="278"/>
      <c r="Z61" s="168"/>
      <c r="AA61" s="168"/>
      <c r="AB61" s="168"/>
      <c r="AC61" s="168"/>
      <c r="AD61" s="168"/>
      <c r="AE61" s="171"/>
      <c r="AX61" s="244" t="str">
        <f>IF(AK9="CO 6",(B44*D44+B45*D45+B46*D46+B47*D47)*100/(4*D48),"")</f>
        <v/>
      </c>
      <c r="AY61" s="244" t="str">
        <f>IF(AK15="CO 6",(B44*E44+B45*E45+B46*E46+B47*E47)*100/(4*E48),"")</f>
        <v/>
      </c>
      <c r="AZ61" s="244" t="str">
        <f>IF(AK16="CO 6",(B44*F44+B45*F45+B46*F46+B47*F47)*100/(4*F48),"")</f>
        <v/>
      </c>
      <c r="BA61" s="244" t="str">
        <f>IF(AK17="CO 6",(B44*G44+B45*G45+B46*G46+B47*G47)*100/(4*G48),"")</f>
        <v/>
      </c>
      <c r="BB61" s="244" t="str">
        <f>IF(AK18="CO 6",(B44*H44+B45*H45+B46*H46+B47*H47)*100/(4*H48),"")</f>
        <v/>
      </c>
      <c r="BC61" s="244" t="str">
        <f>IF(AK19="CO 6",(B44*I44+B45*I45+B46*I46+B47*I47)*100/(4*I48),"")</f>
        <v/>
      </c>
      <c r="BD61" s="244" t="str">
        <f>IF(AK20="CO 6",(B44*J44+B45*J45+B46*J46+B47*J47)*100/(4*J48),"")</f>
        <v/>
      </c>
      <c r="BE61" s="244" t="str">
        <f>IF(AK21="CO 6",(B44*K44+B45*K45+B46*K46+B47*K47)*100/(4*K48),"")</f>
        <v/>
      </c>
      <c r="BF61" s="244" t="str">
        <f>IF(AK22="CO 6",(B44*L44+B45*L45+B46*L46+B47*L47)*100/(4*L48),"")</f>
        <v/>
      </c>
      <c r="BG61" s="244" t="str">
        <f>IF(AK23="CO 6",(B44*M44+B45*M145+B46*M46+B47*M47)*100/(4*M48),"")</f>
        <v/>
      </c>
      <c r="BH61" s="244" t="str">
        <f>IF(AK24="CO 6",(B44*N44+B45*N45+B46*N46+B47*N47)*100/(4*N48),"")</f>
        <v/>
      </c>
      <c r="BI61" s="244" t="str">
        <f>IF(AK25="CO 6",($B$44*O44+$B$45*O45+$B$46*O46+$B$47*O47)*100/(4*O48),"")</f>
        <v/>
      </c>
      <c r="BJ61" s="244" t="str">
        <f>IF(AK26="CO 6",($B$44*P44+$B$45*P45+$B$46*P46+$B$47*P47)*100/(4*P48),"")</f>
        <v/>
      </c>
      <c r="BK61" s="244" t="str">
        <f>IF(AK27="CO 6",($B$44*Q44+$B$45*Q45+$B$46*Q46+$B$47*Q47)*100/(4*Q48),"")</f>
        <v/>
      </c>
      <c r="BL61" s="244" t="str">
        <f>IF(AK28="CO 6",($B$44*R44+$B$45*R45+$B$46*R46+$B$47*R47)*100/(4*R48),"")</f>
        <v/>
      </c>
      <c r="BM61" s="244" t="str">
        <f>IF(AK29="CO 6",($B$44*S44+$B$45*S45+$B$46*S46+$B$47*S47)*100/(4*S48),"")</f>
        <v/>
      </c>
      <c r="BN61" s="244" t="str">
        <f>IF(AK30="CO 6",($B$44*T44+$B$45*T45+$B$46*T46+$B$47*T47)*100/(4*T48),"")</f>
        <v/>
      </c>
      <c r="BO61" s="244" t="str">
        <f>IF(AK31="CO 6",($B$44*U44+$B$45*U45+$B$46*U46+$B$47*U47)*100/(4*U48),"")</f>
        <v/>
      </c>
      <c r="BP61" s="244" t="str">
        <f>IF(AK32="CO 6",($B$44*V44+$B$45*V45+$B$46*V46+$B$47*V47)*100/(4*V48),"")</f>
        <v/>
      </c>
      <c r="BQ61" s="244" t="str">
        <f>IF(AK33="CO 6",($B$44*W44+$B$45*W45+$B$46*W46+$B$47*W47)*100/(4*W48),"")</f>
        <v/>
      </c>
    </row>
    <row r="62" hidden="1">
      <c r="A62" s="98"/>
      <c r="X62" s="278"/>
      <c r="Z62" s="168"/>
      <c r="AA62" s="168"/>
      <c r="AB62" s="168"/>
      <c r="AC62" s="168"/>
      <c r="AD62" s="168"/>
      <c r="AE62" s="171"/>
      <c r="AX62" s="239" t="str">
        <f>IF(AM9="CO 6",(B44*D44+B45*D45+B46*D46+B47*D47)*100/(4*D48),"")</f>
        <v/>
      </c>
      <c r="AY62" s="239" t="str">
        <f>IF(AM15="CO 6",(B44*E44+B45*E45+B46*E46+B47*E47)*100/(4*E48),"")</f>
        <v/>
      </c>
      <c r="AZ62" s="239" t="str">
        <f>IF(AM16="CO 6",(B44*F44+B45*F45+B46*F46+B47*F47)*100/(4*F48),"")</f>
        <v/>
      </c>
      <c r="BA62" s="239" t="str">
        <f>IF(AM17="CO 6",(B44*G44+B45*G45+B46*G46+B47*G47)*100/(4*G48),"")</f>
        <v/>
      </c>
      <c r="BB62" s="239" t="str">
        <f>IF(AM18="CO 6",(B44*H44+B45*H45+B46*H46+B47*H47)*100/(4*H48),"")</f>
        <v/>
      </c>
      <c r="BC62" s="268" t="str">
        <f>IF(AM19="CO 6",(B44*I44+B45*I45+B46*I46+B47*I47)*100/(4*I48),"")</f>
        <v/>
      </c>
      <c r="BD62" s="239" t="str">
        <f>IF(AM20="CO 6",(B44*J44+B45*J45+B46*J46+B47*J47)*100/(4*J48),"")</f>
        <v/>
      </c>
      <c r="BE62" s="239" t="str">
        <f>IF(AM21="CO 6",(B44*K44+B45*K45+B46*K46+B47*K47)*100/(4*K48),"")</f>
        <v/>
      </c>
      <c r="BF62" s="239" t="str">
        <f>IF(AM22="CO 6",(B44*L44+B45*L45+B46*L46+B47*L47)*100/(4*L48),"")</f>
        <v/>
      </c>
      <c r="BG62" s="239" t="str">
        <f>IF(AM23="CO 6",(B44*M44+B45*M45+B46*M46+B47*M47)*100/(4*M48),"")</f>
        <v/>
      </c>
      <c r="BH62" s="239" t="str">
        <f>IF(AM24="CO 6",(B44*N44+B45*N45+B46*N46+B47*N47)*100/(4*N48),"")</f>
        <v/>
      </c>
      <c r="BI62" s="239" t="str">
        <f>IF(AM25="CO 6",($B$44*O44+$B$45*O45+$B$46*O46+$B$47*O47)*100/(4*O48),"")</f>
        <v/>
      </c>
      <c r="BJ62" s="239" t="str">
        <f>IF(AM26="CO 6",($B$44*P44+$B$45*P45+$B$46*P46+$B$47*P47)*100/(4*P48),"")</f>
        <v/>
      </c>
      <c r="BK62" s="239" t="str">
        <f>IF(AM27="CO 6",($B$44*Q44+$B$45*Q45+$B$46*Q46+$B$47*Q47)*100/(4*Q48),"")</f>
        <v/>
      </c>
      <c r="BL62" s="239" t="str">
        <f>IF(AM28="CO 6",($B$44*R44+$B$45*R45+$B$46*R46+$B$47*R47)*100/(4*R48),"")</f>
        <v/>
      </c>
      <c r="BM62" s="239" t="str">
        <f>IF(AM29="CO 6",($B$44*S44+$B$45*S45+$B$46*S46+$B$47*S47)*100/(4*S48),"")</f>
        <v/>
      </c>
      <c r="BN62" s="239" t="str">
        <f>IF(AM30="CO 6",($B$44*T44+$B$45*T45+$B$46*T46+$B$47*T47)*100/(4*T48),"")</f>
        <v/>
      </c>
      <c r="BO62" s="239" t="str">
        <f>IF(AM31="CO 6",($B$44*U44+$B$45*U45+$B$46*U46+$B$47*U47)*100/(4*U48),"")</f>
        <v/>
      </c>
      <c r="BP62" s="268" t="str">
        <f>IF(AM32="CO 6",($B$44*V44+$B$45*V45+$B$46*V46+$B$47*V47)*100/(4*V48),"")</f>
        <v/>
      </c>
      <c r="BQ62" s="239" t="str">
        <f>IF(AM33="CO 6",($B$44*W44+$B$45*W45+$B$46*W46+$B$47*W47)*100/(4*W48),"")</f>
        <v/>
      </c>
    </row>
    <row r="63" hidden="1">
      <c r="A63" s="98"/>
      <c r="X63" s="278"/>
      <c r="Z63" s="168"/>
      <c r="AA63" s="168"/>
      <c r="AB63" s="168"/>
      <c r="AC63" s="168"/>
      <c r="AD63" s="168"/>
      <c r="AE63" s="171"/>
      <c r="AX63" s="245" t="str">
        <f t="shared" ref="AX63:BQ63" si="20">IF(COUNTBLANK(AX57:AX62)=6,"",AVERAGE(AX57:AX62))</f>
        <v/>
      </c>
      <c r="AY63" s="245" t="str">
        <f t="shared" si="20"/>
        <v/>
      </c>
      <c r="AZ63" s="245" t="str">
        <f t="shared" si="20"/>
        <v/>
      </c>
      <c r="BA63" s="245" t="str">
        <f t="shared" si="20"/>
        <v/>
      </c>
      <c r="BB63" s="245" t="str">
        <f t="shared" si="20"/>
        <v/>
      </c>
      <c r="BC63" s="245" t="str">
        <f t="shared" si="20"/>
        <v/>
      </c>
      <c r="BD63" s="245" t="str">
        <f t="shared" si="20"/>
        <v/>
      </c>
      <c r="BE63" s="245" t="str">
        <f t="shared" si="20"/>
        <v/>
      </c>
      <c r="BF63" s="245" t="str">
        <f t="shared" si="20"/>
        <v/>
      </c>
      <c r="BG63" s="245" t="str">
        <f t="shared" si="20"/>
        <v/>
      </c>
      <c r="BH63" s="245" t="str">
        <f t="shared" si="20"/>
        <v/>
      </c>
      <c r="BI63" s="245" t="str">
        <f t="shared" si="20"/>
        <v/>
      </c>
      <c r="BJ63" s="245" t="str">
        <f t="shared" si="20"/>
        <v/>
      </c>
      <c r="BK63" s="245" t="str">
        <f t="shared" si="20"/>
        <v/>
      </c>
      <c r="BL63" s="245" t="str">
        <f t="shared" si="20"/>
        <v/>
      </c>
      <c r="BM63" s="245" t="str">
        <f t="shared" si="20"/>
        <v/>
      </c>
      <c r="BN63" s="245" t="str">
        <f t="shared" si="20"/>
        <v/>
      </c>
      <c r="BO63" s="245" t="str">
        <f t="shared" si="20"/>
        <v/>
      </c>
      <c r="BP63" s="245" t="str">
        <f t="shared" si="20"/>
        <v/>
      </c>
      <c r="BQ63" s="245" t="str">
        <f t="shared" si="20"/>
        <v/>
      </c>
    </row>
    <row r="64" hidden="1">
      <c r="A64" s="98"/>
      <c r="X64" s="278"/>
      <c r="Z64" s="168"/>
      <c r="AA64" s="168"/>
      <c r="AB64" s="168"/>
      <c r="AC64" s="168"/>
      <c r="AD64" s="168"/>
      <c r="AE64" s="171"/>
      <c r="AX64" s="183"/>
      <c r="AY64" s="183"/>
      <c r="AZ64" s="183"/>
      <c r="BA64" s="183"/>
      <c r="BB64" s="183"/>
      <c r="BC64" s="183"/>
      <c r="BD64" s="183"/>
      <c r="BE64" s="183"/>
      <c r="BF64" s="183"/>
      <c r="BG64" s="183"/>
      <c r="BH64" s="183"/>
      <c r="BI64" s="183"/>
      <c r="BJ64" s="183"/>
      <c r="BK64" s="183"/>
      <c r="BL64" s="183"/>
      <c r="BM64" s="183"/>
      <c r="BN64" s="183"/>
      <c r="BO64" s="183"/>
      <c r="BP64" s="183"/>
      <c r="BQ64" s="183"/>
    </row>
    <row r="65" hidden="1">
      <c r="A65" s="98"/>
      <c r="X65" s="278"/>
      <c r="Z65" s="168"/>
      <c r="AA65" s="168"/>
      <c r="AB65" s="168"/>
      <c r="AC65" s="168"/>
      <c r="AD65" s="168"/>
      <c r="AE65" s="171"/>
      <c r="AX65" s="183"/>
      <c r="AY65" s="183"/>
      <c r="AZ65" s="183"/>
      <c r="BA65" s="183"/>
      <c r="BB65" s="183"/>
      <c r="BC65" s="183"/>
      <c r="BD65" s="183"/>
      <c r="BE65" s="183"/>
      <c r="BF65" s="183"/>
      <c r="BG65" s="183"/>
      <c r="BH65" s="183"/>
      <c r="BI65" s="183"/>
      <c r="BJ65" s="183"/>
      <c r="BK65" s="183"/>
      <c r="BL65" s="183"/>
      <c r="BM65" s="183"/>
      <c r="BN65" s="183"/>
      <c r="BO65" s="183"/>
      <c r="BP65" s="183"/>
      <c r="BQ65" s="183"/>
    </row>
    <row r="66" hidden="1">
      <c r="A66" s="98"/>
      <c r="X66" s="278"/>
      <c r="Z66" s="168"/>
      <c r="AA66" s="168"/>
      <c r="AB66" s="168"/>
      <c r="AC66" s="168"/>
      <c r="AD66" s="168"/>
      <c r="AE66" s="171"/>
    </row>
    <row r="67" hidden="1">
      <c r="A67" s="98"/>
      <c r="X67" s="278"/>
      <c r="Z67" s="168"/>
      <c r="AA67" s="168"/>
      <c r="AB67" s="168"/>
      <c r="AC67" s="168"/>
      <c r="AD67" s="168"/>
      <c r="AE67" s="171"/>
    </row>
    <row r="68" hidden="1">
      <c r="A68" s="98"/>
      <c r="X68" s="278"/>
      <c r="Z68" s="168"/>
      <c r="AA68" s="168"/>
      <c r="AB68" s="168"/>
      <c r="AC68" s="168"/>
      <c r="AD68" s="168"/>
      <c r="AE68" s="171"/>
    </row>
    <row r="69" hidden="1">
      <c r="A69" s="98"/>
      <c r="X69" s="278"/>
      <c r="Z69" s="168"/>
      <c r="AA69" s="168"/>
      <c r="AB69" s="168"/>
      <c r="AC69" s="168"/>
      <c r="AD69" s="168"/>
      <c r="AE69" s="171"/>
    </row>
    <row r="70" hidden="1">
      <c r="A70" s="98"/>
      <c r="X70" s="278"/>
      <c r="Z70" s="168"/>
      <c r="AA70" s="168"/>
      <c r="AB70" s="168"/>
      <c r="AC70" s="168"/>
      <c r="AD70" s="168"/>
      <c r="AE70" s="171"/>
    </row>
    <row r="71" hidden="1">
      <c r="A71" s="98"/>
      <c r="X71" s="278"/>
      <c r="Z71" s="168"/>
      <c r="AA71" s="168"/>
      <c r="AB71" s="168"/>
      <c r="AC71" s="168"/>
      <c r="AD71" s="168"/>
      <c r="AE71" s="171"/>
    </row>
    <row r="72" hidden="1">
      <c r="A72" s="98"/>
      <c r="B72" s="98"/>
      <c r="C72" s="98"/>
      <c r="D72" s="276"/>
      <c r="E72" s="276"/>
      <c r="F72" s="276"/>
      <c r="G72" s="276"/>
      <c r="H72" s="276"/>
      <c r="I72" s="277"/>
      <c r="J72" s="277"/>
      <c r="K72" s="277"/>
      <c r="L72" s="277"/>
      <c r="M72" s="277"/>
      <c r="N72" s="277"/>
      <c r="O72" s="277"/>
      <c r="P72" s="277"/>
      <c r="Q72" s="277"/>
      <c r="R72" s="277"/>
      <c r="S72" s="277"/>
      <c r="T72" s="277"/>
      <c r="U72" s="277"/>
      <c r="V72" s="277"/>
      <c r="W72" s="277"/>
      <c r="X72" s="278"/>
      <c r="Z72" s="168"/>
      <c r="AA72" s="168"/>
      <c r="AB72" s="168"/>
      <c r="AC72" s="168"/>
      <c r="AD72" s="168"/>
      <c r="AE72" s="171"/>
    </row>
    <row r="73" hidden="1">
      <c r="A73" s="98"/>
      <c r="B73" s="98"/>
      <c r="C73" s="98"/>
      <c r="D73" s="276"/>
      <c r="E73" s="276"/>
      <c r="F73" s="276"/>
      <c r="G73" s="276"/>
      <c r="H73" s="276"/>
      <c r="I73" s="277"/>
      <c r="J73" s="277"/>
      <c r="K73" s="277"/>
      <c r="L73" s="277"/>
      <c r="M73" s="277"/>
      <c r="N73" s="277"/>
      <c r="O73" s="277"/>
      <c r="P73" s="277"/>
      <c r="Q73" s="277"/>
      <c r="R73" s="277"/>
      <c r="S73" s="277"/>
      <c r="T73" s="277"/>
      <c r="U73" s="277"/>
      <c r="V73" s="277"/>
      <c r="W73" s="277"/>
      <c r="X73" s="278"/>
      <c r="Z73" s="168"/>
      <c r="AA73" s="168"/>
      <c r="AB73" s="168"/>
      <c r="AC73" s="168"/>
      <c r="AD73" s="168"/>
      <c r="AE73" s="171"/>
    </row>
    <row r="74" hidden="1">
      <c r="A74" s="98"/>
      <c r="B74" s="98"/>
      <c r="C74" s="98"/>
      <c r="D74" s="276"/>
      <c r="E74" s="276"/>
      <c r="F74" s="276"/>
      <c r="G74" s="276"/>
      <c r="H74" s="276"/>
      <c r="I74" s="277"/>
      <c r="J74" s="277"/>
      <c r="K74" s="277"/>
      <c r="L74" s="277"/>
      <c r="M74" s="277"/>
      <c r="N74" s="277"/>
      <c r="O74" s="277"/>
      <c r="P74" s="277"/>
      <c r="Q74" s="277"/>
      <c r="R74" s="277"/>
      <c r="S74" s="277"/>
      <c r="T74" s="277"/>
      <c r="U74" s="277"/>
      <c r="V74" s="277"/>
      <c r="W74" s="277"/>
      <c r="X74" s="278"/>
      <c r="Z74" s="168"/>
      <c r="AA74" s="168"/>
      <c r="AB74" s="168"/>
      <c r="AC74" s="168"/>
      <c r="AD74" s="168"/>
      <c r="AE74" s="171"/>
    </row>
    <row r="75" hidden="1">
      <c r="A75" s="98"/>
      <c r="B75" s="98"/>
      <c r="C75" s="98"/>
      <c r="D75" s="276"/>
      <c r="E75" s="276"/>
      <c r="F75" s="276"/>
      <c r="G75" s="276"/>
      <c r="H75" s="276"/>
      <c r="I75" s="277"/>
      <c r="J75" s="277"/>
      <c r="K75" s="277"/>
      <c r="L75" s="277"/>
      <c r="M75" s="277"/>
      <c r="N75" s="277"/>
      <c r="O75" s="277"/>
      <c r="P75" s="277"/>
      <c r="Q75" s="277"/>
      <c r="R75" s="277"/>
      <c r="S75" s="277"/>
      <c r="T75" s="277"/>
      <c r="U75" s="277"/>
      <c r="V75" s="277"/>
      <c r="W75" s="277"/>
      <c r="X75" s="278"/>
      <c r="Z75" s="168"/>
      <c r="AA75" s="168"/>
      <c r="AB75" s="168"/>
      <c r="AC75" s="168"/>
      <c r="AD75" s="168"/>
      <c r="AE75" s="171"/>
    </row>
    <row r="76" hidden="1">
      <c r="A76" s="98"/>
      <c r="B76" s="98"/>
      <c r="C76" s="98"/>
      <c r="D76" s="276"/>
      <c r="E76" s="276"/>
      <c r="F76" s="276"/>
      <c r="G76" s="276"/>
      <c r="H76" s="276"/>
      <c r="I76" s="277"/>
      <c r="J76" s="277"/>
      <c r="K76" s="277"/>
      <c r="L76" s="277"/>
      <c r="M76" s="277"/>
      <c r="N76" s="277"/>
      <c r="O76" s="277"/>
      <c r="P76" s="277"/>
      <c r="Q76" s="277"/>
      <c r="R76" s="277"/>
      <c r="S76" s="277"/>
      <c r="T76" s="277"/>
      <c r="U76" s="277"/>
      <c r="V76" s="277"/>
      <c r="W76" s="277"/>
      <c r="X76" s="278"/>
      <c r="Z76" s="168"/>
      <c r="AA76" s="168"/>
      <c r="AB76" s="168"/>
      <c r="AC76" s="168"/>
      <c r="AD76" s="168"/>
      <c r="AE76" s="171"/>
    </row>
    <row r="77" hidden="1">
      <c r="A77" s="98"/>
      <c r="B77" s="98"/>
      <c r="C77" s="98"/>
      <c r="D77" s="276"/>
      <c r="E77" s="276"/>
      <c r="F77" s="276"/>
      <c r="G77" s="276"/>
      <c r="H77" s="276"/>
      <c r="I77" s="277"/>
      <c r="J77" s="277"/>
      <c r="K77" s="277"/>
      <c r="L77" s="277"/>
      <c r="M77" s="277"/>
      <c r="N77" s="277"/>
      <c r="O77" s="277"/>
      <c r="P77" s="277"/>
      <c r="Q77" s="277"/>
      <c r="R77" s="277"/>
      <c r="S77" s="277"/>
      <c r="T77" s="277"/>
      <c r="U77" s="277"/>
      <c r="V77" s="277"/>
      <c r="W77" s="277"/>
      <c r="X77" s="278"/>
      <c r="Z77" s="168"/>
      <c r="AA77" s="168"/>
      <c r="AB77" s="168"/>
      <c r="AC77" s="168"/>
      <c r="AD77" s="168"/>
      <c r="AE77" s="171"/>
    </row>
    <row r="78" hidden="1">
      <c r="A78" s="98"/>
      <c r="B78" s="98"/>
      <c r="C78" s="98"/>
      <c r="D78" s="276"/>
      <c r="E78" s="276"/>
      <c r="F78" s="276"/>
      <c r="G78" s="276"/>
      <c r="H78" s="276"/>
      <c r="I78" s="277"/>
      <c r="J78" s="277"/>
      <c r="K78" s="277"/>
      <c r="L78" s="277"/>
      <c r="M78" s="277"/>
      <c r="N78" s="277"/>
      <c r="O78" s="277"/>
      <c r="P78" s="277"/>
      <c r="Q78" s="277"/>
      <c r="R78" s="277"/>
      <c r="S78" s="277"/>
      <c r="T78" s="277"/>
      <c r="U78" s="277"/>
      <c r="V78" s="277"/>
      <c r="W78" s="277"/>
      <c r="X78" s="278"/>
      <c r="Z78" s="168"/>
      <c r="AA78" s="168"/>
      <c r="AB78" s="168"/>
      <c r="AC78" s="168"/>
      <c r="AD78" s="168"/>
      <c r="AE78" s="171"/>
    </row>
    <row r="79" hidden="1">
      <c r="A79" s="98"/>
      <c r="B79" s="98"/>
      <c r="C79" s="98"/>
      <c r="D79" s="276"/>
      <c r="E79" s="276"/>
      <c r="F79" s="276"/>
      <c r="G79" s="276"/>
      <c r="H79" s="276"/>
      <c r="I79" s="277"/>
      <c r="J79" s="277"/>
      <c r="K79" s="277"/>
      <c r="L79" s="277"/>
      <c r="M79" s="277"/>
      <c r="N79" s="277"/>
      <c r="O79" s="277"/>
      <c r="P79" s="277"/>
      <c r="Q79" s="277"/>
      <c r="R79" s="277"/>
      <c r="S79" s="277"/>
      <c r="T79" s="277"/>
      <c r="U79" s="277"/>
      <c r="V79" s="277"/>
      <c r="W79" s="277"/>
      <c r="X79" s="278"/>
      <c r="Z79" s="168"/>
      <c r="AA79" s="168"/>
      <c r="AB79" s="168"/>
      <c r="AC79" s="168"/>
      <c r="AD79" s="168"/>
      <c r="AE79" s="171"/>
    </row>
    <row r="80" hidden="1">
      <c r="A80" s="98"/>
      <c r="B80" s="98"/>
      <c r="C80" s="98"/>
      <c r="D80" s="276"/>
      <c r="E80" s="276"/>
      <c r="F80" s="276"/>
      <c r="G80" s="276"/>
      <c r="H80" s="293"/>
      <c r="I80" s="277"/>
      <c r="J80" s="277"/>
      <c r="K80" s="277"/>
      <c r="L80" s="277"/>
      <c r="M80" s="277"/>
      <c r="N80" s="277"/>
      <c r="O80" s="277"/>
      <c r="P80" s="277"/>
      <c r="Q80" s="277"/>
      <c r="R80" s="277"/>
      <c r="S80" s="277"/>
      <c r="T80" s="277"/>
      <c r="U80" s="277"/>
      <c r="V80" s="277"/>
      <c r="W80" s="277"/>
      <c r="X80" s="278"/>
      <c r="Z80" s="168"/>
      <c r="AA80" s="168"/>
      <c r="AB80" s="168"/>
      <c r="AC80" s="168"/>
      <c r="AD80" s="168"/>
      <c r="AE80" s="171"/>
    </row>
    <row r="81" hidden="1">
      <c r="A81" s="98"/>
      <c r="B81" s="98"/>
      <c r="C81" s="98"/>
      <c r="D81" s="276"/>
      <c r="E81" s="276"/>
      <c r="F81" s="276"/>
      <c r="G81" s="276"/>
      <c r="H81" s="293"/>
      <c r="I81" s="277"/>
      <c r="J81" s="277"/>
      <c r="K81" s="277"/>
      <c r="L81" s="277"/>
      <c r="M81" s="277"/>
      <c r="N81" s="277"/>
      <c r="O81" s="277"/>
      <c r="P81" s="277"/>
      <c r="Q81" s="277"/>
      <c r="R81" s="277"/>
      <c r="S81" s="277"/>
      <c r="T81" s="277"/>
      <c r="U81" s="277"/>
      <c r="V81" s="277"/>
      <c r="W81" s="277"/>
      <c r="X81" s="278"/>
      <c r="Z81" s="168"/>
      <c r="AA81" s="168"/>
      <c r="AB81" s="168"/>
      <c r="AC81" s="168"/>
      <c r="AD81" s="168"/>
      <c r="AE81" s="171"/>
    </row>
    <row r="82" hidden="1">
      <c r="A82" s="98"/>
      <c r="B82" s="98"/>
      <c r="C82" s="98"/>
      <c r="D82" s="276"/>
      <c r="E82" s="276"/>
      <c r="F82" s="276"/>
      <c r="G82" s="276"/>
      <c r="H82" s="276"/>
      <c r="I82" s="277"/>
      <c r="J82" s="277"/>
      <c r="K82" s="277"/>
      <c r="L82" s="277"/>
      <c r="M82" s="277"/>
      <c r="N82" s="277"/>
      <c r="O82" s="277"/>
      <c r="P82" s="277"/>
      <c r="Q82" s="277"/>
      <c r="R82" s="277"/>
      <c r="S82" s="277"/>
      <c r="T82" s="277"/>
      <c r="U82" s="277"/>
      <c r="V82" s="277"/>
      <c r="W82" s="277"/>
      <c r="X82" s="278"/>
      <c r="Z82" s="168"/>
      <c r="AA82" s="168"/>
      <c r="AB82" s="168"/>
      <c r="AC82" s="168"/>
      <c r="AD82" s="168"/>
      <c r="AE82" s="171"/>
    </row>
    <row r="83" hidden="1">
      <c r="A83" s="98"/>
      <c r="B83" s="98"/>
      <c r="C83" s="98"/>
      <c r="D83" s="276"/>
      <c r="E83" s="276"/>
      <c r="F83" s="276"/>
      <c r="G83" s="276"/>
      <c r="H83" s="276"/>
      <c r="I83" s="277"/>
      <c r="J83" s="277"/>
      <c r="K83" s="277"/>
      <c r="L83" s="277"/>
      <c r="M83" s="277"/>
      <c r="N83" s="277"/>
      <c r="O83" s="277"/>
      <c r="P83" s="277"/>
      <c r="Q83" s="277"/>
      <c r="R83" s="277"/>
      <c r="S83" s="277"/>
      <c r="T83" s="277"/>
      <c r="U83" s="277"/>
      <c r="V83" s="277"/>
      <c r="W83" s="277"/>
      <c r="X83" s="278"/>
      <c r="Z83" s="168"/>
      <c r="AA83" s="168"/>
      <c r="AB83" s="168"/>
      <c r="AC83" s="168"/>
      <c r="AD83" s="168"/>
      <c r="AE83" s="171"/>
    </row>
    <row r="84" hidden="1">
      <c r="A84" s="98"/>
      <c r="B84" s="98"/>
      <c r="C84" s="98"/>
      <c r="D84" s="276"/>
      <c r="E84" s="276"/>
      <c r="F84" s="276"/>
      <c r="G84" s="276"/>
      <c r="H84" s="276"/>
      <c r="I84" s="277"/>
      <c r="J84" s="277"/>
      <c r="K84" s="277"/>
      <c r="L84" s="277"/>
      <c r="M84" s="277"/>
      <c r="N84" s="277"/>
      <c r="O84" s="277"/>
      <c r="P84" s="277"/>
      <c r="Q84" s="277"/>
      <c r="R84" s="277"/>
      <c r="S84" s="277"/>
      <c r="T84" s="277"/>
      <c r="U84" s="277"/>
      <c r="V84" s="277"/>
      <c r="W84" s="277"/>
      <c r="X84" s="278"/>
      <c r="Z84" s="168"/>
      <c r="AA84" s="168"/>
      <c r="AB84" s="168"/>
      <c r="AC84" s="168"/>
      <c r="AD84" s="168"/>
      <c r="AE84" s="171"/>
    </row>
    <row r="85" hidden="1">
      <c r="A85" s="98"/>
      <c r="B85" s="98"/>
      <c r="C85" s="98"/>
      <c r="D85" s="276"/>
      <c r="E85" s="276"/>
      <c r="F85" s="276"/>
      <c r="G85" s="276"/>
      <c r="H85" s="276"/>
      <c r="I85" s="277"/>
      <c r="J85" s="277"/>
      <c r="K85" s="277"/>
      <c r="L85" s="277"/>
      <c r="M85" s="277"/>
      <c r="N85" s="277"/>
      <c r="O85" s="277"/>
      <c r="P85" s="277"/>
      <c r="Q85" s="277"/>
      <c r="R85" s="277"/>
      <c r="S85" s="277"/>
      <c r="T85" s="277"/>
      <c r="U85" s="277"/>
      <c r="V85" s="277"/>
      <c r="W85" s="277"/>
      <c r="X85" s="278"/>
      <c r="Z85" s="168"/>
      <c r="AA85" s="168"/>
      <c r="AB85" s="168"/>
      <c r="AC85" s="168"/>
      <c r="AD85" s="168"/>
      <c r="AE85" s="171"/>
    </row>
    <row r="86" hidden="1">
      <c r="A86" s="98"/>
      <c r="B86" s="98"/>
      <c r="C86" s="98"/>
      <c r="D86" s="276"/>
      <c r="E86" s="276"/>
      <c r="F86" s="276"/>
      <c r="G86" s="276"/>
      <c r="H86" s="276"/>
      <c r="I86" s="277"/>
      <c r="J86" s="277"/>
      <c r="K86" s="277"/>
      <c r="L86" s="277"/>
      <c r="M86" s="277"/>
      <c r="N86" s="277"/>
      <c r="O86" s="277"/>
      <c r="P86" s="277"/>
      <c r="Q86" s="277"/>
      <c r="R86" s="277"/>
      <c r="S86" s="277"/>
      <c r="T86" s="277"/>
      <c r="U86" s="277"/>
      <c r="V86" s="277"/>
      <c r="W86" s="277"/>
      <c r="X86" s="278"/>
      <c r="Z86" s="168"/>
      <c r="AA86" s="168"/>
      <c r="AB86" s="168"/>
      <c r="AC86" s="168"/>
      <c r="AD86" s="168"/>
      <c r="AE86" s="171"/>
    </row>
    <row r="87" hidden="1">
      <c r="A87" s="98"/>
      <c r="B87" s="98"/>
      <c r="C87" s="98"/>
      <c r="D87" s="276"/>
      <c r="E87" s="276"/>
      <c r="F87" s="276"/>
      <c r="G87" s="276"/>
      <c r="H87" s="276"/>
      <c r="I87" s="277"/>
      <c r="J87" s="277"/>
      <c r="K87" s="277"/>
      <c r="L87" s="277"/>
      <c r="M87" s="277"/>
      <c r="N87" s="277"/>
      <c r="O87" s="277"/>
      <c r="P87" s="277"/>
      <c r="Q87" s="277"/>
      <c r="R87" s="277"/>
      <c r="S87" s="277"/>
      <c r="T87" s="277"/>
      <c r="U87" s="277"/>
      <c r="V87" s="277"/>
      <c r="W87" s="277"/>
      <c r="X87" s="278"/>
      <c r="Z87" s="168"/>
      <c r="AA87" s="168"/>
      <c r="AB87" s="168"/>
      <c r="AC87" s="168"/>
      <c r="AD87" s="168"/>
      <c r="AE87" s="171"/>
    </row>
    <row r="88" hidden="1">
      <c r="A88" s="98"/>
      <c r="B88" s="98"/>
      <c r="C88" s="98"/>
      <c r="D88" s="276"/>
      <c r="E88" s="276"/>
      <c r="F88" s="276"/>
      <c r="G88" s="276"/>
      <c r="H88" s="276"/>
      <c r="I88" s="277"/>
      <c r="J88" s="277"/>
      <c r="K88" s="277"/>
      <c r="L88" s="277"/>
      <c r="M88" s="277"/>
      <c r="N88" s="277"/>
      <c r="O88" s="277"/>
      <c r="P88" s="277"/>
      <c r="Q88" s="277"/>
      <c r="R88" s="277"/>
      <c r="S88" s="277"/>
      <c r="T88" s="277"/>
      <c r="U88" s="277"/>
      <c r="V88" s="277"/>
      <c r="W88" s="277"/>
      <c r="X88" s="278"/>
      <c r="Z88" s="168"/>
      <c r="AA88" s="168"/>
      <c r="AB88" s="168"/>
      <c r="AC88" s="168"/>
      <c r="AD88" s="168"/>
      <c r="AE88" s="171"/>
    </row>
    <row r="89" hidden="1">
      <c r="A89" s="98"/>
      <c r="B89" s="98"/>
      <c r="C89" s="98"/>
      <c r="D89" s="276"/>
      <c r="E89" s="276"/>
      <c r="F89" s="276"/>
      <c r="G89" s="276"/>
      <c r="H89" s="276"/>
      <c r="I89" s="277"/>
      <c r="J89" s="277"/>
      <c r="K89" s="277"/>
      <c r="L89" s="277"/>
      <c r="M89" s="277"/>
      <c r="N89" s="277"/>
      <c r="O89" s="277"/>
      <c r="P89" s="277"/>
      <c r="Q89" s="277"/>
      <c r="R89" s="277"/>
      <c r="S89" s="277"/>
      <c r="T89" s="277"/>
      <c r="U89" s="277"/>
      <c r="V89" s="277"/>
      <c r="W89" s="277"/>
      <c r="X89" s="278"/>
      <c r="Z89" s="168"/>
      <c r="AA89" s="168"/>
      <c r="AB89" s="168"/>
      <c r="AC89" s="168"/>
      <c r="AD89" s="168"/>
      <c r="AE89" s="171"/>
    </row>
    <row r="90" hidden="1">
      <c r="A90" s="98"/>
      <c r="B90" s="98"/>
      <c r="C90" s="98"/>
      <c r="D90" s="276"/>
      <c r="E90" s="276"/>
      <c r="F90" s="276"/>
      <c r="G90" s="276"/>
      <c r="H90" s="276"/>
      <c r="I90" s="277"/>
      <c r="J90" s="277"/>
      <c r="K90" s="277"/>
      <c r="L90" s="277"/>
      <c r="M90" s="277"/>
      <c r="N90" s="277"/>
      <c r="O90" s="277"/>
      <c r="P90" s="277"/>
      <c r="Q90" s="277"/>
      <c r="R90" s="277"/>
      <c r="S90" s="277"/>
      <c r="T90" s="277"/>
      <c r="U90" s="277"/>
      <c r="V90" s="277"/>
      <c r="W90" s="277"/>
      <c r="X90" s="278"/>
      <c r="Z90" s="168"/>
      <c r="AA90" s="168"/>
      <c r="AB90" s="168"/>
      <c r="AC90" s="168"/>
      <c r="AD90" s="168"/>
      <c r="AE90" s="171"/>
    </row>
    <row r="91" hidden="1">
      <c r="A91" s="98"/>
      <c r="B91" s="98"/>
      <c r="C91" s="98"/>
      <c r="D91" s="278"/>
      <c r="E91" s="278"/>
      <c r="F91" s="278"/>
      <c r="G91" s="278"/>
      <c r="H91" s="278"/>
      <c r="I91" s="278"/>
      <c r="J91" s="278"/>
      <c r="K91" s="278"/>
      <c r="L91" s="278"/>
      <c r="M91" s="278"/>
      <c r="N91" s="278"/>
      <c r="O91" s="278"/>
      <c r="P91" s="278"/>
      <c r="Q91" s="278"/>
      <c r="R91" s="278"/>
      <c r="S91" s="278"/>
      <c r="T91" s="278"/>
      <c r="U91" s="278"/>
      <c r="V91" s="278"/>
      <c r="W91" s="278"/>
      <c r="X91" s="278"/>
      <c r="Z91" s="171"/>
      <c r="AA91" s="171"/>
      <c r="AB91" s="171"/>
      <c r="AC91" s="171"/>
      <c r="AD91" s="171"/>
      <c r="AE91" s="171"/>
    </row>
    <row r="92" hidden="1">
      <c r="A92" s="98"/>
      <c r="B92" s="98"/>
      <c r="C92" s="98"/>
      <c r="D92" s="278"/>
      <c r="E92" s="278"/>
      <c r="F92" s="278"/>
      <c r="G92" s="278"/>
      <c r="H92" s="278"/>
      <c r="I92" s="278"/>
      <c r="J92" s="278"/>
      <c r="K92" s="278"/>
      <c r="L92" s="278"/>
      <c r="M92" s="278"/>
      <c r="N92" s="278"/>
      <c r="O92" s="278"/>
      <c r="P92" s="278"/>
      <c r="Q92" s="278"/>
      <c r="R92" s="278"/>
      <c r="S92" s="278"/>
      <c r="T92" s="278"/>
      <c r="U92" s="278"/>
      <c r="V92" s="278"/>
      <c r="W92" s="278"/>
      <c r="X92" s="278"/>
      <c r="Z92" s="171"/>
      <c r="AA92" s="171"/>
      <c r="AB92" s="171"/>
      <c r="AC92" s="171"/>
      <c r="AD92" s="171"/>
      <c r="AE92" s="171"/>
    </row>
    <row r="93" hidden="1">
      <c r="A93" s="98"/>
      <c r="B93" s="98"/>
      <c r="C93" s="98"/>
      <c r="D93" s="278"/>
      <c r="E93" s="278"/>
      <c r="F93" s="278"/>
      <c r="G93" s="278"/>
      <c r="H93" s="278"/>
      <c r="I93" s="278"/>
      <c r="J93" s="278"/>
      <c r="K93" s="278"/>
      <c r="L93" s="278"/>
      <c r="M93" s="278"/>
      <c r="N93" s="278"/>
      <c r="O93" s="278"/>
      <c r="P93" s="278"/>
      <c r="Q93" s="278"/>
      <c r="R93" s="278"/>
      <c r="S93" s="278"/>
      <c r="T93" s="278"/>
      <c r="U93" s="278"/>
      <c r="V93" s="278"/>
      <c r="W93" s="278"/>
      <c r="X93" s="278"/>
      <c r="Z93" s="171"/>
      <c r="AA93" s="171"/>
      <c r="AB93" s="171"/>
      <c r="AC93" s="171"/>
      <c r="AD93" s="171"/>
      <c r="AE93" s="171"/>
    </row>
    <row r="94" hidden="1">
      <c r="A94" s="98"/>
      <c r="B94" s="98"/>
      <c r="C94" s="98"/>
      <c r="D94" s="278"/>
      <c r="E94" s="278"/>
      <c r="F94" s="278"/>
      <c r="G94" s="278"/>
      <c r="H94" s="278"/>
      <c r="I94" s="278"/>
      <c r="J94" s="278"/>
      <c r="K94" s="278"/>
      <c r="L94" s="278"/>
      <c r="M94" s="278"/>
      <c r="N94" s="278"/>
      <c r="O94" s="278"/>
      <c r="P94" s="278"/>
      <c r="Q94" s="278"/>
      <c r="R94" s="278"/>
      <c r="S94" s="278"/>
      <c r="T94" s="278"/>
      <c r="U94" s="278"/>
      <c r="V94" s="278"/>
      <c r="W94" s="278"/>
      <c r="X94" s="278"/>
      <c r="Z94" s="171"/>
      <c r="AA94" s="171"/>
      <c r="AB94" s="171"/>
      <c r="AC94" s="171"/>
      <c r="AD94" s="171"/>
      <c r="AE94" s="171"/>
    </row>
    <row r="95" hidden="1">
      <c r="A95" s="98"/>
      <c r="B95" s="98"/>
      <c r="C95" s="98"/>
      <c r="D95" s="278"/>
      <c r="E95" s="278"/>
      <c r="F95" s="278"/>
      <c r="G95" s="278"/>
      <c r="H95" s="278"/>
      <c r="I95" s="278"/>
      <c r="J95" s="278"/>
      <c r="K95" s="278"/>
      <c r="L95" s="278"/>
      <c r="M95" s="278"/>
      <c r="N95" s="278"/>
      <c r="O95" s="278"/>
      <c r="P95" s="278"/>
      <c r="Q95" s="278"/>
      <c r="R95" s="278"/>
      <c r="S95" s="278"/>
      <c r="T95" s="278"/>
      <c r="U95" s="278"/>
      <c r="V95" s="278"/>
      <c r="W95" s="278"/>
      <c r="X95" s="278"/>
      <c r="Z95" s="171"/>
      <c r="AA95" s="171"/>
      <c r="AB95" s="171"/>
      <c r="AC95" s="171"/>
      <c r="AD95" s="171"/>
      <c r="AE95" s="171"/>
    </row>
    <row r="96" hidden="1">
      <c r="A96" s="294"/>
      <c r="B96" s="295"/>
      <c r="C96" s="296"/>
      <c r="D96" s="278"/>
      <c r="E96" s="278"/>
      <c r="F96" s="278"/>
      <c r="G96" s="278"/>
      <c r="H96" s="278"/>
      <c r="I96" s="278"/>
      <c r="J96" s="278"/>
      <c r="K96" s="278"/>
      <c r="L96" s="278"/>
      <c r="M96" s="278"/>
      <c r="N96" s="278"/>
      <c r="O96" s="278"/>
      <c r="P96" s="278"/>
      <c r="Q96" s="278"/>
      <c r="R96" s="278"/>
      <c r="S96" s="278"/>
      <c r="T96" s="278"/>
      <c r="U96" s="278"/>
      <c r="V96" s="278"/>
      <c r="W96" s="278"/>
      <c r="X96" s="278"/>
      <c r="Z96" s="171"/>
      <c r="AA96" s="171"/>
      <c r="AB96" s="171"/>
      <c r="AC96" s="171"/>
      <c r="AD96" s="171"/>
      <c r="AE96" s="171"/>
    </row>
    <row r="97" hidden="1">
      <c r="A97" s="294"/>
      <c r="X97" s="278"/>
      <c r="Z97" s="139"/>
      <c r="AA97" s="139"/>
      <c r="AB97" s="139"/>
      <c r="AC97" s="139"/>
      <c r="AD97" s="139"/>
      <c r="AE97" s="139"/>
    </row>
    <row r="98" hidden="1">
      <c r="A98" s="294"/>
      <c r="X98" s="278"/>
      <c r="Z98" s="139"/>
      <c r="AA98" s="139"/>
      <c r="AB98" s="139"/>
      <c r="AC98" s="139"/>
      <c r="AD98" s="139"/>
      <c r="AE98" s="139"/>
    </row>
    <row r="99" hidden="1">
      <c r="A99" s="294"/>
      <c r="X99" s="278"/>
      <c r="Z99" s="186"/>
      <c r="AA99" s="186"/>
      <c r="AB99" s="186"/>
      <c r="AC99" s="186"/>
      <c r="AD99" s="186"/>
      <c r="AE99" s="139"/>
    </row>
    <row r="100" hidden="1">
      <c r="A100" s="294"/>
      <c r="X100" s="278"/>
      <c r="Z100" s="186"/>
      <c r="AA100" s="186"/>
      <c r="AB100" s="186"/>
      <c r="AC100" s="186"/>
      <c r="AD100" s="186"/>
      <c r="AE100" s="139"/>
    </row>
    <row r="101" hidden="1">
      <c r="A101" s="294"/>
      <c r="X101" s="278"/>
      <c r="Z101" s="139"/>
      <c r="AA101" s="139"/>
      <c r="AB101" s="139"/>
      <c r="AC101" s="139"/>
      <c r="AD101" s="139"/>
      <c r="AE101" s="139"/>
    </row>
    <row r="102" hidden="1">
      <c r="A102" s="294"/>
      <c r="X102" s="278"/>
      <c r="Z102" s="187"/>
      <c r="AA102" s="139"/>
      <c r="AB102" s="139"/>
      <c r="AC102" s="139"/>
      <c r="AD102" s="139"/>
      <c r="AE102" s="139"/>
    </row>
    <row r="103" hidden="1">
      <c r="A103" s="294"/>
      <c r="X103" s="278"/>
      <c r="Z103" s="187"/>
      <c r="AA103" s="139"/>
      <c r="AB103" s="139"/>
      <c r="AC103" s="139"/>
      <c r="AD103" s="139"/>
      <c r="AE103" s="139"/>
    </row>
    <row r="104" hidden="1">
      <c r="A104" s="294"/>
      <c r="X104" s="278"/>
      <c r="Z104" s="187"/>
      <c r="AA104" s="139"/>
      <c r="AB104" s="139"/>
      <c r="AC104" s="139"/>
      <c r="AD104" s="139"/>
      <c r="AE104" s="139"/>
    </row>
    <row r="105" hidden="1">
      <c r="A105" s="294"/>
      <c r="X105" s="278"/>
      <c r="Z105" s="187"/>
      <c r="AA105" s="139"/>
      <c r="AB105" s="139"/>
      <c r="AC105" s="139"/>
      <c r="AD105" s="139"/>
      <c r="AE105" s="139"/>
    </row>
    <row r="106" hidden="1">
      <c r="A106" s="33"/>
      <c r="Z106" s="187"/>
      <c r="AA106" s="139"/>
      <c r="AB106" s="139"/>
      <c r="AC106" s="139"/>
      <c r="AD106" s="139"/>
      <c r="AE106" s="139"/>
    </row>
    <row r="107" hidden="1">
      <c r="A107" s="33"/>
      <c r="Z107" s="187"/>
      <c r="AA107" s="139"/>
      <c r="AB107" s="139"/>
      <c r="AC107" s="139"/>
      <c r="AD107" s="139"/>
      <c r="AE107" s="139"/>
    </row>
    <row r="108" hidden="1">
      <c r="C108" s="187"/>
      <c r="D108" s="187"/>
      <c r="E108" s="187"/>
      <c r="F108" s="187"/>
      <c r="G108" s="187"/>
      <c r="H108" s="187"/>
      <c r="I108" s="187"/>
      <c r="J108" s="187"/>
      <c r="K108" s="187"/>
      <c r="L108" s="187"/>
      <c r="M108" s="187"/>
      <c r="N108" s="187"/>
      <c r="O108" s="187"/>
      <c r="P108" s="187"/>
      <c r="Q108" s="187"/>
      <c r="R108" s="187"/>
      <c r="S108" s="187"/>
      <c r="T108" s="187"/>
      <c r="U108" s="187"/>
      <c r="V108" s="187"/>
      <c r="W108" s="187"/>
    </row>
    <row r="109" hidden="1">
      <c r="C109" s="187"/>
      <c r="D109" s="63"/>
      <c r="E109" s="297"/>
      <c r="F109" s="106"/>
      <c r="G109" s="106"/>
      <c r="H109" s="106"/>
      <c r="I109" s="106"/>
      <c r="J109" s="106"/>
      <c r="K109" s="106"/>
      <c r="L109" s="106"/>
      <c r="M109" s="106"/>
      <c r="N109" s="106"/>
      <c r="O109" s="106"/>
      <c r="P109" s="106"/>
      <c r="Q109" s="106"/>
      <c r="R109" s="106"/>
      <c r="S109" s="106"/>
      <c r="T109" s="106"/>
      <c r="U109" s="106"/>
      <c r="V109" s="106"/>
      <c r="W109" s="106"/>
    </row>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sheetData>
  <mergeCells count="22">
    <mergeCell ref="I4:J4"/>
    <mergeCell ref="L4:M4"/>
    <mergeCell ref="AX4:BQ4"/>
    <mergeCell ref="A1:X1"/>
    <mergeCell ref="A2:X2"/>
    <mergeCell ref="A3:C3"/>
    <mergeCell ref="D3:X3"/>
    <mergeCell ref="A4:B4"/>
    <mergeCell ref="C4:E4"/>
    <mergeCell ref="G4:H4"/>
    <mergeCell ref="AX14:BQ14"/>
    <mergeCell ref="AX24:BQ24"/>
    <mergeCell ref="AX35:BQ35"/>
    <mergeCell ref="AX45:BQ45"/>
    <mergeCell ref="AX55:BQ55"/>
    <mergeCell ref="N4:X4"/>
    <mergeCell ref="A5:X5"/>
    <mergeCell ref="A7:C7"/>
    <mergeCell ref="X7:X14"/>
    <mergeCell ref="A8:C13"/>
    <mergeCell ref="A14:C14"/>
    <mergeCell ref="A15:C15"/>
  </mergeCells>
  <dataValidations>
    <dataValidation type="list" allowBlank="1" sqref="D8:W13">
      <formula1>' CIS'!$A$25:$A$30</formula1>
    </dataValidation>
  </dataValidation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outlinePr summaryBelow="0" summaryRight="0"/>
  </sheetPr>
  <sheetViews>
    <sheetView workbookViewId="0"/>
  </sheetViews>
  <sheetFormatPr customHeight="1" defaultColWidth="12.63" defaultRowHeight="15.75"/>
  <cols>
    <col customWidth="1" min="1" max="1" width="6.63"/>
    <col customWidth="1" min="2" max="2" width="19.75"/>
    <col customWidth="1" min="3" max="14" width="11.0"/>
    <col hidden="1" min="16" max="45" width="12.63"/>
  </cols>
  <sheetData>
    <row r="1">
      <c r="A1" s="133" t="s">
        <v>211</v>
      </c>
      <c r="B1" s="3"/>
      <c r="C1" s="3"/>
      <c r="D1" s="3"/>
      <c r="E1" s="3"/>
      <c r="F1" s="3"/>
      <c r="G1" s="3"/>
      <c r="H1" s="3"/>
      <c r="I1" s="3"/>
      <c r="J1" s="3"/>
      <c r="K1" s="3"/>
      <c r="L1" s="3"/>
      <c r="M1" s="3"/>
      <c r="N1" s="3"/>
      <c r="O1" s="4"/>
    </row>
    <row r="2">
      <c r="A2" s="128" t="str">
        <f>' CIS'!A3</f>
        <v>(A Constituent College of Somaiya Vidyavihar University)</v>
      </c>
      <c r="B2" s="3"/>
      <c r="C2" s="3"/>
      <c r="D2" s="3"/>
      <c r="E2" s="3"/>
      <c r="F2" s="3"/>
      <c r="G2" s="3"/>
      <c r="H2" s="3"/>
      <c r="I2" s="3"/>
      <c r="J2" s="3"/>
      <c r="K2" s="3"/>
      <c r="L2" s="3"/>
      <c r="M2" s="3"/>
      <c r="N2" s="3"/>
      <c r="O2" s="4"/>
      <c r="AG2" s="234"/>
      <c r="AH2" s="234"/>
      <c r="AI2" s="234"/>
      <c r="AJ2" s="234"/>
      <c r="AK2" s="214"/>
      <c r="AL2" s="138"/>
      <c r="AM2" s="138"/>
      <c r="AN2" s="138"/>
      <c r="AO2" s="138"/>
      <c r="AP2" s="138"/>
      <c r="AQ2" s="138"/>
      <c r="AR2" s="138"/>
    </row>
    <row r="3">
      <c r="A3" s="126" t="str">
        <f>' CIS'!A4</f>
        <v>Department:</v>
      </c>
      <c r="B3" s="4"/>
      <c r="C3" s="130" t="str">
        <f>' CIS'!C4</f>
        <v/>
      </c>
      <c r="D3" s="3"/>
      <c r="E3" s="3"/>
      <c r="F3" s="3"/>
      <c r="G3" s="3"/>
      <c r="H3" s="3"/>
      <c r="I3" s="3"/>
      <c r="J3" s="3"/>
      <c r="K3" s="3"/>
      <c r="L3" s="3"/>
      <c r="M3" s="3"/>
      <c r="N3" s="3"/>
      <c r="O3" s="4"/>
      <c r="AG3" s="234"/>
      <c r="AH3" s="234"/>
      <c r="AI3" s="234"/>
      <c r="AJ3" s="234"/>
      <c r="AK3" s="214"/>
      <c r="AL3" s="138"/>
      <c r="AM3" s="138"/>
      <c r="AN3" s="138"/>
      <c r="AO3" s="138"/>
      <c r="AP3" s="138"/>
      <c r="AQ3" s="138"/>
      <c r="AR3" s="138"/>
    </row>
    <row r="4">
      <c r="A4" s="126" t="str">
        <f>' CIS'!A7</f>
        <v>Course Name:</v>
      </c>
      <c r="B4" s="4"/>
      <c r="C4" s="126" t="str">
        <f>' CIS'!B7</f>
        <v/>
      </c>
      <c r="D4" s="3"/>
      <c r="E4" s="3"/>
      <c r="F4" s="3"/>
      <c r="G4" s="3"/>
      <c r="H4" s="3"/>
      <c r="I4" s="4"/>
      <c r="J4" s="133" t="s">
        <v>68</v>
      </c>
      <c r="K4" s="3"/>
      <c r="L4" s="4"/>
      <c r="M4" s="126" t="str">
        <f>' CIS'!P7</f>
        <v/>
      </c>
      <c r="N4" s="3"/>
      <c r="O4" s="4"/>
      <c r="AG4" s="237" t="s">
        <v>141</v>
      </c>
      <c r="AH4" s="3"/>
      <c r="AI4" s="3"/>
      <c r="AJ4" s="3"/>
      <c r="AK4" s="3"/>
      <c r="AL4" s="3"/>
      <c r="AM4" s="3"/>
      <c r="AN4" s="3"/>
      <c r="AO4" s="3"/>
      <c r="AP4" s="3"/>
      <c r="AQ4" s="3"/>
      <c r="AR4" s="4"/>
      <c r="AS4" s="33"/>
    </row>
    <row r="5">
      <c r="A5" s="135" t="s">
        <v>262</v>
      </c>
      <c r="B5" s="3"/>
      <c r="C5" s="3"/>
      <c r="D5" s="3"/>
      <c r="E5" s="3"/>
      <c r="F5" s="3"/>
      <c r="G5" s="3"/>
      <c r="H5" s="3"/>
      <c r="I5" s="3"/>
      <c r="J5" s="3"/>
      <c r="K5" s="3"/>
      <c r="L5" s="3"/>
      <c r="M5" s="3"/>
      <c r="N5" s="3"/>
      <c r="O5" s="4"/>
      <c r="Q5" s="63"/>
      <c r="R5" s="63"/>
      <c r="S5" s="61" t="str">
        <f t="shared" ref="S5:AD5" si="1">C8</f>
        <v/>
      </c>
      <c r="T5" s="61" t="str">
        <f t="shared" si="1"/>
        <v/>
      </c>
      <c r="U5" s="61" t="str">
        <f t="shared" si="1"/>
        <v/>
      </c>
      <c r="V5" s="61" t="str">
        <f t="shared" si="1"/>
        <v/>
      </c>
      <c r="W5" s="61" t="str">
        <f t="shared" si="1"/>
        <v/>
      </c>
      <c r="X5" s="61" t="str">
        <f t="shared" si="1"/>
        <v/>
      </c>
      <c r="Y5" t="str">
        <f t="shared" si="1"/>
        <v/>
      </c>
      <c r="Z5" t="str">
        <f t="shared" si="1"/>
        <v/>
      </c>
      <c r="AA5" t="str">
        <f t="shared" si="1"/>
        <v/>
      </c>
      <c r="AB5" t="str">
        <f t="shared" si="1"/>
        <v/>
      </c>
      <c r="AC5" t="str">
        <f t="shared" si="1"/>
        <v/>
      </c>
      <c r="AD5" t="str">
        <f t="shared" si="1"/>
        <v/>
      </c>
      <c r="AG5" s="238" t="s">
        <v>192</v>
      </c>
      <c r="AH5" s="238" t="s">
        <v>193</v>
      </c>
      <c r="AI5" s="238" t="s">
        <v>194</v>
      </c>
      <c r="AJ5" s="238" t="s">
        <v>195</v>
      </c>
      <c r="AK5" s="238" t="s">
        <v>196</v>
      </c>
      <c r="AL5" s="238" t="s">
        <v>236</v>
      </c>
      <c r="AM5" s="238" t="s">
        <v>237</v>
      </c>
      <c r="AN5" s="238" t="s">
        <v>238</v>
      </c>
      <c r="AO5" s="238" t="s">
        <v>239</v>
      </c>
      <c r="AP5" s="238" t="s">
        <v>240</v>
      </c>
      <c r="AQ5" s="238" t="s">
        <v>241</v>
      </c>
      <c r="AR5" s="238" t="s">
        <v>242</v>
      </c>
      <c r="AS5" s="138"/>
    </row>
    <row r="6">
      <c r="Q6" s="139"/>
      <c r="R6" s="139"/>
      <c r="S6" s="140" t="str">
        <f t="shared" ref="S6:AD6" si="2">C9</f>
        <v/>
      </c>
      <c r="T6" s="140" t="str">
        <f t="shared" si="2"/>
        <v/>
      </c>
      <c r="U6" s="140" t="str">
        <f t="shared" si="2"/>
        <v/>
      </c>
      <c r="V6" s="140" t="str">
        <f t="shared" si="2"/>
        <v/>
      </c>
      <c r="W6" s="140" t="str">
        <f t="shared" si="2"/>
        <v/>
      </c>
      <c r="X6" t="str">
        <f t="shared" si="2"/>
        <v/>
      </c>
      <c r="Y6" t="str">
        <f t="shared" si="2"/>
        <v/>
      </c>
      <c r="Z6" t="str">
        <f t="shared" si="2"/>
        <v/>
      </c>
      <c r="AA6" t="str">
        <f t="shared" si="2"/>
        <v/>
      </c>
      <c r="AB6" t="str">
        <f t="shared" si="2"/>
        <v/>
      </c>
      <c r="AC6" t="str">
        <f t="shared" si="2"/>
        <v/>
      </c>
      <c r="AD6" t="str">
        <f t="shared" si="2"/>
        <v/>
      </c>
      <c r="AG6" s="239" t="str">
        <f>IF(T9="CO 1",(C199/C200)*100,"")</f>
        <v/>
      </c>
      <c r="AH6" s="240" t="str">
        <f>IF(T14="CO 1",(D199/D200)*100,"")</f>
        <v/>
      </c>
      <c r="AI6" s="240" t="str">
        <f>IF(T15="CO 1",(E199/E200)*100,"")</f>
        <v/>
      </c>
      <c r="AJ6" s="240" t="str">
        <f>IF(T16="CO 1",(F199/F200)*100,"")</f>
        <v/>
      </c>
      <c r="AK6" s="240" t="str">
        <f>IF(T17="CO 1",(G199/G200)*100,"")</f>
        <v/>
      </c>
      <c r="AL6" s="240" t="str">
        <f>IF(T18="CO 1",(H199/H200)*100,"")</f>
        <v/>
      </c>
      <c r="AM6" s="240" t="str">
        <f>IF(T19="CO 1",(I199/I200)*100,"")</f>
        <v/>
      </c>
      <c r="AN6" s="240" t="str">
        <f>IF(T20="CO 1",(J199/J200)*100,"")</f>
        <v/>
      </c>
      <c r="AO6" s="240" t="str">
        <f>IF(T21="CO 1",(K199/K200)*100,"")</f>
        <v/>
      </c>
      <c r="AP6" s="240" t="str">
        <f>IF(T22="CO 1",(L199/L200)*100,"")</f>
        <v/>
      </c>
      <c r="AQ6" s="240" t="str">
        <f>IF(T23="CO 1",(M199/M200)*100,"")</f>
        <v/>
      </c>
      <c r="AR6" s="240" t="str">
        <f>IF(T24="CO 1",(N199/N200)*100,"")</f>
        <v/>
      </c>
      <c r="AS6" s="142"/>
    </row>
    <row r="7">
      <c r="A7" s="143" t="s">
        <v>198</v>
      </c>
      <c r="B7" s="4"/>
      <c r="C7" s="124" t="s">
        <v>192</v>
      </c>
      <c r="D7" s="124" t="s">
        <v>193</v>
      </c>
      <c r="E7" s="124" t="s">
        <v>194</v>
      </c>
      <c r="F7" s="124" t="s">
        <v>195</v>
      </c>
      <c r="G7" s="124" t="s">
        <v>196</v>
      </c>
      <c r="H7" s="124" t="s">
        <v>236</v>
      </c>
      <c r="I7" s="124" t="s">
        <v>237</v>
      </c>
      <c r="J7" s="124" t="s">
        <v>238</v>
      </c>
      <c r="K7" s="124" t="s">
        <v>239</v>
      </c>
      <c r="L7" s="124" t="s">
        <v>240</v>
      </c>
      <c r="M7" s="124" t="s">
        <v>241</v>
      </c>
      <c r="N7" s="124" t="s">
        <v>242</v>
      </c>
      <c r="O7" s="82" t="s">
        <v>199</v>
      </c>
      <c r="Q7" s="61"/>
      <c r="R7" s="61"/>
      <c r="S7" s="61" t="str">
        <f t="shared" ref="S7:AD7" si="3">C10</f>
        <v/>
      </c>
      <c r="T7" s="61" t="str">
        <f t="shared" si="3"/>
        <v/>
      </c>
      <c r="U7" s="61" t="str">
        <f t="shared" si="3"/>
        <v/>
      </c>
      <c r="V7" s="61" t="str">
        <f t="shared" si="3"/>
        <v/>
      </c>
      <c r="W7" s="61" t="str">
        <f t="shared" si="3"/>
        <v/>
      </c>
      <c r="X7" s="61" t="str">
        <f t="shared" si="3"/>
        <v/>
      </c>
      <c r="Y7" s="61" t="str">
        <f t="shared" si="3"/>
        <v/>
      </c>
      <c r="Z7" s="61" t="str">
        <f t="shared" si="3"/>
        <v/>
      </c>
      <c r="AA7" s="61" t="str">
        <f t="shared" si="3"/>
        <v/>
      </c>
      <c r="AB7" s="61" t="str">
        <f t="shared" si="3"/>
        <v/>
      </c>
      <c r="AC7" s="61" t="str">
        <f t="shared" si="3"/>
        <v/>
      </c>
      <c r="AD7" s="61" t="str">
        <f t="shared" si="3"/>
        <v/>
      </c>
      <c r="AE7" s="96" t="s">
        <v>141</v>
      </c>
      <c r="AF7" s="144" t="str">
        <f>IF(COUNTBLANK(AG12:AR12)=12,"",AVERAGE(AG12:AR12))</f>
        <v/>
      </c>
      <c r="AG7" s="239" t="str">
        <f>IF(V9="CO 1",(C199/C200)*100,"")</f>
        <v/>
      </c>
      <c r="AH7" s="240" t="str">
        <f>IF(V14="CO 1",(D199/D200)*100,"")</f>
        <v/>
      </c>
      <c r="AI7" s="240" t="str">
        <f>IF(V15="CO 1",(E199/E200)*100,"")</f>
        <v/>
      </c>
      <c r="AJ7" s="240" t="str">
        <f>IF(V16="CO 1",(F199/F200)*100,"")</f>
        <v/>
      </c>
      <c r="AK7" s="240" t="str">
        <f>IF(V17="CO 1",(G199/G200)*100,"")</f>
        <v/>
      </c>
      <c r="AL7" s="240" t="str">
        <f>IF(V18="CO 1",(H199/H200)*100,"")</f>
        <v/>
      </c>
      <c r="AM7" s="240" t="str">
        <f>IF(V19="CO 1",(I199/I200)*100,"")</f>
        <v/>
      </c>
      <c r="AN7" s="240" t="str">
        <f>IF(V20="CO 1",(J199/J200)*100,"")</f>
        <v/>
      </c>
      <c r="AO7" s="240" t="str">
        <f>IF(V21="CO 1",(K199/K200)*100,"")</f>
        <v/>
      </c>
      <c r="AP7" s="240" t="str">
        <f>IF(V22="CO 1",(L199/L200)*100,"")</f>
        <v/>
      </c>
      <c r="AQ7" s="240" t="str">
        <f>IF(V23="CO 1",(M199/M200)*100,"")</f>
        <v/>
      </c>
      <c r="AR7" s="240" t="str">
        <f>IF(V24="CO 1",(N199/N200)*100,"")</f>
        <v/>
      </c>
      <c r="AS7" s="142"/>
    </row>
    <row r="8">
      <c r="A8" s="145" t="s">
        <v>200</v>
      </c>
      <c r="B8" s="47"/>
      <c r="C8" s="298"/>
      <c r="D8" s="298"/>
      <c r="E8" s="298"/>
      <c r="F8" s="298"/>
      <c r="G8" s="298"/>
      <c r="H8" s="298"/>
      <c r="I8" s="298"/>
      <c r="J8" s="298"/>
      <c r="K8" s="298"/>
      <c r="L8" s="298"/>
      <c r="M8" s="298"/>
      <c r="N8" s="298"/>
      <c r="O8" s="91"/>
      <c r="Q8" s="61"/>
      <c r="R8" s="61"/>
      <c r="S8" s="61" t="str">
        <f t="shared" ref="S8:AD8" si="4">C11</f>
        <v/>
      </c>
      <c r="T8" s="61" t="str">
        <f t="shared" si="4"/>
        <v/>
      </c>
      <c r="U8" s="61" t="str">
        <f t="shared" si="4"/>
        <v/>
      </c>
      <c r="V8" s="61" t="str">
        <f t="shared" si="4"/>
        <v/>
      </c>
      <c r="W8" s="61" t="str">
        <f t="shared" si="4"/>
        <v/>
      </c>
      <c r="X8" s="61" t="str">
        <f t="shared" si="4"/>
        <v/>
      </c>
      <c r="Y8" s="61" t="str">
        <f t="shared" si="4"/>
        <v/>
      </c>
      <c r="Z8" s="61" t="str">
        <f t="shared" si="4"/>
        <v/>
      </c>
      <c r="AA8" s="61" t="str">
        <f t="shared" si="4"/>
        <v/>
      </c>
      <c r="AB8" s="61" t="str">
        <f t="shared" si="4"/>
        <v/>
      </c>
      <c r="AC8" s="61" t="str">
        <f t="shared" si="4"/>
        <v/>
      </c>
      <c r="AD8" s="61" t="str">
        <f t="shared" si="4"/>
        <v/>
      </c>
      <c r="AE8" s="96" t="s">
        <v>142</v>
      </c>
      <c r="AF8" s="144" t="str">
        <f>IF(COUNTBLANK(AG22:AR22)=12,"",AVERAGE(AG22:AR22))</f>
        <v/>
      </c>
      <c r="AG8" s="242" t="str">
        <f>IF(X9="CO 1",(C199/C200)*100,"")</f>
        <v/>
      </c>
      <c r="AH8" s="242" t="str">
        <f>IF(X14="CO 1",(D199/D200)*100,"")</f>
        <v/>
      </c>
      <c r="AI8" s="242" t="str">
        <f>IF(X15="CO 1",(E199/E200)*100,"")</f>
        <v/>
      </c>
      <c r="AJ8" s="242" t="str">
        <f>IF(X16="CO 1",(F199/F200)*100,"")</f>
        <v/>
      </c>
      <c r="AK8" s="242" t="str">
        <f>IF(X17="CO 1",(G199/G200)*100,"")</f>
        <v/>
      </c>
      <c r="AL8" s="242" t="str">
        <f>IF(X18="CO 1",(H199/H200)*100,"")</f>
        <v/>
      </c>
      <c r="AM8" s="242" t="str">
        <f>IF(X19="CO 1",(I199/I200)*100,"")</f>
        <v/>
      </c>
      <c r="AN8" s="242" t="str">
        <f>IF(X20="CO 1",(J199/J200)*100,"")</f>
        <v/>
      </c>
      <c r="AO8" s="242" t="str">
        <f>IF(X20="CO 1",(K199/K200)*100,"")</f>
        <v/>
      </c>
      <c r="AP8" s="242" t="str">
        <f>IF(X22="CO 1",(L199/L200)*100,"")</f>
        <v/>
      </c>
      <c r="AQ8" s="242" t="str">
        <f>IF(X23="CO 1",(M199/M200)*100,"")</f>
        <v/>
      </c>
      <c r="AR8" s="242" t="str">
        <f>IF(X24="CO 1",(N199/N200)*100,"")</f>
        <v/>
      </c>
      <c r="AS8" s="142"/>
    </row>
    <row r="9">
      <c r="A9" s="54"/>
      <c r="B9" s="55"/>
      <c r="C9" s="298"/>
      <c r="D9" s="298"/>
      <c r="E9" s="298"/>
      <c r="F9" s="298"/>
      <c r="G9" s="298"/>
      <c r="H9" s="298"/>
      <c r="I9" s="298"/>
      <c r="J9" s="298"/>
      <c r="K9" s="298"/>
      <c r="L9" s="298"/>
      <c r="M9" s="298"/>
      <c r="N9" s="298"/>
      <c r="O9" s="91"/>
      <c r="Q9" s="61"/>
      <c r="R9" s="61"/>
      <c r="S9" s="61" t="str">
        <f>IFERROR(__xludf.DUMMYFUNCTION("SPLIT(S5,""_"")"),"#VALUE!")</f>
        <v>#VALUE!</v>
      </c>
      <c r="T9" s="61"/>
      <c r="U9" s="61" t="str">
        <f>IFERROR(__xludf.DUMMYFUNCTION("SPLIT(S6,""_"")"),"#VALUE!")</f>
        <v>#VALUE!</v>
      </c>
      <c r="V9" s="61"/>
      <c r="W9" s="148" t="str">
        <f>IFERROR(__xludf.DUMMYFUNCTION("SPLIT(S7,""_"")"),"#VALUE!")</f>
        <v>#VALUE!</v>
      </c>
      <c r="X9" s="261"/>
      <c r="Y9" s="261" t="str">
        <f>IFERROR(__xludf.DUMMYFUNCTION("SPLIT(S8,""_"")"),"#VALUE!")</f>
        <v>#VALUE!</v>
      </c>
      <c r="Z9" s="261"/>
      <c r="AE9" s="96" t="s">
        <v>145</v>
      </c>
      <c r="AF9" s="144" t="str">
        <f>IF(COUNTBLANK(AG32:AR32)=12,"",AVERAGE(AG32:AR32))</f>
        <v/>
      </c>
      <c r="AG9" s="239" t="str">
        <f>IF(Z9="CO 1",(C199/C200)*100,"")</f>
        <v/>
      </c>
      <c r="AH9" s="239" t="str">
        <f>IF(Z14="CO 1",(D199/D200)*100,"")</f>
        <v/>
      </c>
      <c r="AI9" s="239" t="str">
        <f>IF(Z15="CO 1",(E199/E200)*100,"")</f>
        <v/>
      </c>
      <c r="AJ9" s="239" t="str">
        <f>IF(Z16="CO 1",(F199/F200)*100,"")</f>
        <v/>
      </c>
      <c r="AK9" s="239" t="str">
        <f>IF(Z17="CO 1",(G199/G200)*100,"")</f>
        <v/>
      </c>
      <c r="AL9" s="239" t="str">
        <f>IF(X18="CO 1",(H199/H200)*100,"")</f>
        <v/>
      </c>
      <c r="AM9" s="239" t="str">
        <f>IF(Z19="CO 1",(I199/I200)*100,"")</f>
        <v/>
      </c>
      <c r="AN9" s="239" t="str">
        <f>IF(Z20="CO 1",(J199/J200)*100,"")</f>
        <v/>
      </c>
      <c r="AO9" s="239" t="str">
        <f>IF(Z20="CO 1",(K199/K200)*100,"")</f>
        <v/>
      </c>
      <c r="AP9" s="239" t="str">
        <f>IF(Z22="CO 1",(L199/L200)*100,"")</f>
        <v/>
      </c>
      <c r="AQ9" s="239" t="str">
        <f>IF(Z23="CO 1",(M199/M200)*100,"")</f>
        <v/>
      </c>
      <c r="AR9" s="239" t="str">
        <f>IF(Z24="CO 1",(N199/N200)*100,"")</f>
        <v/>
      </c>
      <c r="AS9" s="142"/>
    </row>
    <row r="10">
      <c r="A10" s="54"/>
      <c r="B10" s="55"/>
      <c r="C10" s="298"/>
      <c r="D10" s="298"/>
      <c r="E10" s="298"/>
      <c r="F10" s="298"/>
      <c r="G10" s="298"/>
      <c r="H10" s="298"/>
      <c r="I10" s="298"/>
      <c r="J10" s="298"/>
      <c r="K10" s="298"/>
      <c r="L10" s="298"/>
      <c r="M10" s="298"/>
      <c r="N10" s="298"/>
      <c r="O10" s="91"/>
      <c r="Q10" s="61"/>
      <c r="R10" s="61"/>
      <c r="S10" s="61"/>
      <c r="T10" s="61"/>
      <c r="U10" s="61"/>
      <c r="V10" s="61"/>
      <c r="W10" s="148"/>
      <c r="X10" s="261"/>
      <c r="Y10" s="261"/>
      <c r="Z10" s="261"/>
      <c r="AE10" s="96" t="s">
        <v>146</v>
      </c>
      <c r="AF10" s="144" t="str">
        <f>IF(COUNTBLANK(AG42:AR42)=12,"",AVERAGE(AG42:AR42))</f>
        <v/>
      </c>
      <c r="AG10" s="242" t="str">
        <f>IF(AB14="CO 1",(C199/C200)*100,"")</f>
        <v/>
      </c>
      <c r="AH10" s="242" t="str">
        <f>IF(AB15="CO 1",(C199/C200)*100,"")</f>
        <v/>
      </c>
      <c r="AI10" s="242" t="str">
        <f>IF(AB16="CO 1",(C199/C200)*100,"")</f>
        <v/>
      </c>
      <c r="AJ10" s="242" t="str">
        <f>IF(AB17="CO 1",(C199/C200)*100,"")</f>
        <v/>
      </c>
      <c r="AK10" s="242" t="str">
        <f>IF(AB18="CO 1",(C199/C200)*100,"")</f>
        <v/>
      </c>
      <c r="AL10" s="242" t="str">
        <f>IF(AB19="CO 1",(C199/C200)*100,"")</f>
        <v/>
      </c>
      <c r="AM10" s="242" t="str">
        <f>IF(AB20="CO 1",(C199/C200)*100,"")</f>
        <v/>
      </c>
      <c r="AN10" s="242" t="str">
        <f>IF(AB21="CO 1",(C199/C200)*100,"")</f>
        <v/>
      </c>
      <c r="AO10" s="242" t="str">
        <f>IF(AB22="CO 1",(C199/C200)*100,"")</f>
        <v/>
      </c>
      <c r="AP10" s="242" t="str">
        <f>IF(AB23="CO 1",(C199/C200)*100,"")</f>
        <v/>
      </c>
      <c r="AQ10" s="242" t="str">
        <f>IF(AB24="CO 1",(C199/C200)*100,"")</f>
        <v/>
      </c>
      <c r="AR10" s="242" t="str">
        <f>IF(AB25="CO 1",(C199/C200)*100,"")</f>
        <v/>
      </c>
      <c r="AS10" s="142"/>
    </row>
    <row r="11">
      <c r="A11" s="54"/>
      <c r="B11" s="55"/>
      <c r="C11" s="298"/>
      <c r="D11" s="298"/>
      <c r="E11" s="298"/>
      <c r="F11" s="298"/>
      <c r="G11" s="298"/>
      <c r="H11" s="298"/>
      <c r="I11" s="298"/>
      <c r="J11" s="298"/>
      <c r="K11" s="298"/>
      <c r="L11" s="298"/>
      <c r="M11" s="298"/>
      <c r="N11" s="298"/>
      <c r="O11" s="91"/>
      <c r="Q11" s="61"/>
      <c r="R11" s="61"/>
      <c r="S11" s="61"/>
      <c r="T11" s="61"/>
      <c r="U11" s="61"/>
      <c r="V11" s="61"/>
      <c r="W11" s="148"/>
      <c r="X11" s="261"/>
      <c r="Y11" s="261"/>
      <c r="Z11" s="261"/>
      <c r="AE11" s="96" t="s">
        <v>147</v>
      </c>
      <c r="AF11" s="144" t="str">
        <f>IF(COUNTBLANK(AG52:AR52)=12,"",AVERAGE(AG52:AR52))</f>
        <v/>
      </c>
      <c r="AG11" s="242" t="str">
        <f>IF(AD14="CO 1",(C200/C201)*100,"")</f>
        <v/>
      </c>
      <c r="AH11" s="239" t="str">
        <f>IF(AD15="CO 1",(C200/C201)*100,"")</f>
        <v/>
      </c>
      <c r="AI11" s="239" t="str">
        <f>IF(AD16="CO 1",(C200/C201)*100,"")</f>
        <v/>
      </c>
      <c r="AJ11" s="239" t="str">
        <f>IF(AD17="CO 1",(C200/C201)*100,"")</f>
        <v/>
      </c>
      <c r="AK11" s="239" t="str">
        <f>IF(AD18="CO 1",(C200/C201)*100,"")</f>
        <v/>
      </c>
      <c r="AL11" s="239" t="str">
        <f>IF(AD19="CO 1",(C200/C201)*100,"")</f>
        <v/>
      </c>
      <c r="AM11" s="239" t="str">
        <f>IF(AD20="CO 1",(C200/C201)*100,"")</f>
        <v/>
      </c>
      <c r="AN11" s="239" t="str">
        <f>IF(AD21="CO 1",(C200/C201)*100,"")</f>
        <v/>
      </c>
      <c r="AO11" s="239" t="str">
        <f>IF(AD22="CO 1",(C200/C201)*100,"")</f>
        <v/>
      </c>
      <c r="AP11" s="239" t="str">
        <f>IF(AD23="CO 1",(C200/C201)*100,"")</f>
        <v/>
      </c>
      <c r="AQ11" s="239" t="str">
        <f>IF(AD24="CO 1",(C200/C201)*100,"")</f>
        <v/>
      </c>
      <c r="AR11" s="239" t="str">
        <f>IF(AD25="CO 1",(C200/C201)*100,"")</f>
        <v/>
      </c>
      <c r="AS11" s="142"/>
    </row>
    <row r="12">
      <c r="A12" s="54"/>
      <c r="B12" s="55"/>
      <c r="C12" s="299"/>
      <c r="D12" s="299"/>
      <c r="E12" s="299"/>
      <c r="F12" s="299"/>
      <c r="G12" s="299"/>
      <c r="H12" s="299"/>
      <c r="I12" s="299"/>
      <c r="J12" s="299"/>
      <c r="K12" s="299"/>
      <c r="L12" s="299"/>
      <c r="M12" s="299"/>
      <c r="N12" s="299"/>
      <c r="O12" s="91"/>
      <c r="Q12" s="61"/>
      <c r="R12" s="61"/>
      <c r="S12" s="61"/>
      <c r="T12" s="61"/>
      <c r="U12" s="61"/>
      <c r="V12" s="61"/>
      <c r="W12" s="148"/>
      <c r="X12" s="261"/>
      <c r="Y12" s="261"/>
      <c r="Z12" s="261"/>
      <c r="AE12" s="300" t="s">
        <v>148</v>
      </c>
      <c r="AF12" s="301" t="str">
        <f>IF(COUNTBLANK(AG62:AR62)=12,"",AVERAGE(AG62:AR62))</f>
        <v/>
      </c>
      <c r="AG12" s="302" t="str">
        <f t="shared" ref="AG12:AR12" si="5">IF(COUNTBLANK(AG6:AG11)=6,"",AVERAGE(AG6:AG11))</f>
        <v/>
      </c>
      <c r="AH12" s="302" t="str">
        <f t="shared" si="5"/>
        <v/>
      </c>
      <c r="AI12" s="302" t="str">
        <f t="shared" si="5"/>
        <v/>
      </c>
      <c r="AJ12" s="302" t="str">
        <f t="shared" si="5"/>
        <v/>
      </c>
      <c r="AK12" s="302" t="str">
        <f t="shared" si="5"/>
        <v/>
      </c>
      <c r="AL12" s="302" t="str">
        <f t="shared" si="5"/>
        <v/>
      </c>
      <c r="AM12" s="302" t="str">
        <f t="shared" si="5"/>
        <v/>
      </c>
      <c r="AN12" s="302" t="str">
        <f t="shared" si="5"/>
        <v/>
      </c>
      <c r="AO12" s="302" t="str">
        <f t="shared" si="5"/>
        <v/>
      </c>
      <c r="AP12" s="302" t="str">
        <f t="shared" si="5"/>
        <v/>
      </c>
      <c r="AQ12" s="302" t="str">
        <f t="shared" si="5"/>
        <v/>
      </c>
      <c r="AR12" s="302" t="str">
        <f t="shared" si="5"/>
        <v/>
      </c>
      <c r="AS12" s="142"/>
    </row>
    <row r="13">
      <c r="A13" s="50"/>
      <c r="B13" s="52"/>
      <c r="C13" s="299"/>
      <c r="D13" s="299"/>
      <c r="E13" s="299"/>
      <c r="F13" s="299"/>
      <c r="G13" s="299"/>
      <c r="H13" s="299"/>
      <c r="I13" s="299"/>
      <c r="J13" s="299"/>
      <c r="K13" s="299"/>
      <c r="L13" s="299"/>
      <c r="M13" s="299"/>
      <c r="N13" s="299"/>
      <c r="O13" s="91"/>
      <c r="Q13" s="61"/>
      <c r="R13" s="61"/>
      <c r="S13" s="61"/>
      <c r="T13" s="61"/>
      <c r="U13" s="61"/>
      <c r="V13" s="61"/>
      <c r="W13" s="148"/>
      <c r="X13" s="261"/>
      <c r="Y13" s="261"/>
      <c r="Z13" s="261"/>
      <c r="AE13" s="300"/>
      <c r="AF13" s="303"/>
      <c r="AG13" s="272"/>
      <c r="AH13" s="272"/>
      <c r="AI13" s="272"/>
      <c r="AJ13" s="272"/>
      <c r="AK13" s="272"/>
      <c r="AL13" s="272"/>
      <c r="AM13" s="272"/>
      <c r="AN13" s="272"/>
      <c r="AO13" s="272"/>
      <c r="AP13" s="272"/>
      <c r="AQ13" s="272"/>
      <c r="AR13" s="272"/>
      <c r="AS13" s="142"/>
    </row>
    <row r="14">
      <c r="A14" s="150" t="s">
        <v>201</v>
      </c>
      <c r="B14" s="4"/>
      <c r="C14" s="304"/>
      <c r="D14" s="304"/>
      <c r="E14" s="304"/>
      <c r="F14" s="304"/>
      <c r="G14" s="304"/>
      <c r="H14" s="304"/>
      <c r="I14" s="304"/>
      <c r="J14" s="304"/>
      <c r="K14" s="304"/>
      <c r="L14" s="304"/>
      <c r="M14" s="304"/>
      <c r="N14" s="304"/>
      <c r="O14" s="77"/>
      <c r="P14" s="156"/>
      <c r="Q14" s="154"/>
      <c r="R14" s="154"/>
      <c r="S14" s="154" t="str">
        <f>IFERROR(__xludf.DUMMYFUNCTION("SPLIT(T5,""_"")"),"#VALUE!")</f>
        <v>#VALUE!</v>
      </c>
      <c r="T14" s="154"/>
      <c r="U14" s="154" t="str">
        <f>IFERROR(__xludf.DUMMYFUNCTION("SPLIT(T6,""_"")"),"#VALUE!")</f>
        <v>#VALUE!</v>
      </c>
      <c r="V14" s="155"/>
      <c r="W14" s="155" t="str">
        <f>IFERROR(__xludf.DUMMYFUNCTION("SPLIT(T7,""_"")"),"#VALUE!")</f>
        <v>#VALUE!</v>
      </c>
      <c r="X14" s="305"/>
      <c r="Y14" s="305" t="str">
        <f>IFERROR(__xludf.DUMMYFUNCTION("SPLIT(T8,""_"")"),"#VALUE!")</f>
        <v>#VALUE!</v>
      </c>
      <c r="Z14" s="305"/>
      <c r="AA14" s="168" t="str">
        <f>IFERROR(__xludf.DUMMYFUNCTION("SPLIT(C12,""_"")"),"#VALUE!")</f>
        <v>#VALUE!</v>
      </c>
      <c r="AB14" s="168"/>
      <c r="AC14" s="168" t="str">
        <f>IFERROR(__xludf.DUMMYFUNCTION("SPLIT(C13,""_"")"),"#VALUE!")</f>
        <v>#VALUE!</v>
      </c>
      <c r="AD14" s="168"/>
      <c r="AE14" s="306"/>
      <c r="AF14" s="307" t="str">
        <f>IF(COUNTBLANK(AG52:AR52)=12,"",AVERAGE(AG52:AR52))</f>
        <v/>
      </c>
      <c r="AG14" s="237" t="s">
        <v>142</v>
      </c>
      <c r="AH14" s="3"/>
      <c r="AI14" s="3"/>
      <c r="AJ14" s="3"/>
      <c r="AK14" s="3"/>
      <c r="AL14" s="3"/>
      <c r="AM14" s="3"/>
      <c r="AN14" s="3"/>
      <c r="AO14" s="3"/>
      <c r="AP14" s="3"/>
      <c r="AQ14" s="3"/>
      <c r="AR14" s="4"/>
      <c r="AS14" s="161"/>
    </row>
    <row r="15">
      <c r="Q15" s="139"/>
      <c r="R15" s="139"/>
      <c r="S15" s="61" t="str">
        <f>IFERROR(__xludf.DUMMYFUNCTION("SPLIT(U5,""_"")"),"#VALUE!")</f>
        <v>#VALUE!</v>
      </c>
      <c r="T15" s="140"/>
      <c r="U15" s="61" t="str">
        <f>IFERROR(__xludf.DUMMYFUNCTION("SPLIT(U6,""_"")"),"#VALUE!")</f>
        <v>#VALUE!</v>
      </c>
      <c r="V15" s="140"/>
      <c r="W15" s="148" t="str">
        <f>IFERROR(__xludf.DUMMYFUNCTION("SPLIT(U7,""_"")"),"#VALUE!")</f>
        <v>#VALUE!</v>
      </c>
      <c r="X15" s="261"/>
      <c r="Y15" s="261" t="str">
        <f>IFERROR(__xludf.DUMMYFUNCTION("SPLIT(U8,""_"")"),"#VALUE!")</f>
        <v>#VALUE!</v>
      </c>
      <c r="Z15" s="261"/>
      <c r="AA15" s="168" t="str">
        <f>IFERROR(__xludf.DUMMYFUNCTION("SPLIT(D12,""_"")"),"#VALUE!")</f>
        <v>#VALUE!</v>
      </c>
      <c r="AB15" s="168"/>
      <c r="AC15" s="168" t="str">
        <f>IFERROR(__xludf.DUMMYFUNCTION("SPLIT(D13,""_"")"),"#VALUE!")</f>
        <v>#VALUE!</v>
      </c>
      <c r="AD15" s="168"/>
      <c r="AE15" s="308"/>
      <c r="AF15" s="309"/>
      <c r="AG15" s="238" t="s">
        <v>192</v>
      </c>
      <c r="AH15" s="238" t="s">
        <v>193</v>
      </c>
      <c r="AI15" s="238" t="s">
        <v>194</v>
      </c>
      <c r="AJ15" s="238" t="s">
        <v>195</v>
      </c>
      <c r="AK15" s="238" t="s">
        <v>196</v>
      </c>
      <c r="AL15" s="238" t="s">
        <v>236</v>
      </c>
      <c r="AM15" s="238" t="s">
        <v>237</v>
      </c>
      <c r="AN15" s="238" t="s">
        <v>238</v>
      </c>
      <c r="AO15" s="238" t="s">
        <v>239</v>
      </c>
      <c r="AP15" s="238" t="s">
        <v>240</v>
      </c>
      <c r="AQ15" s="238" t="s">
        <v>241</v>
      </c>
      <c r="AR15" s="238" t="s">
        <v>242</v>
      </c>
      <c r="AS15" s="142"/>
    </row>
    <row r="16">
      <c r="A16" s="124" t="s">
        <v>255</v>
      </c>
      <c r="B16" s="124" t="s">
        <v>263</v>
      </c>
      <c r="C16" s="310" t="s">
        <v>264</v>
      </c>
      <c r="D16" s="3"/>
      <c r="E16" s="3"/>
      <c r="F16" s="3"/>
      <c r="G16" s="3"/>
      <c r="H16" s="3"/>
      <c r="I16" s="3"/>
      <c r="J16" s="3"/>
      <c r="K16" s="3"/>
      <c r="L16" s="3"/>
      <c r="M16" s="3"/>
      <c r="N16" s="4"/>
      <c r="Q16" s="139"/>
      <c r="R16" s="139"/>
      <c r="S16" s="61" t="str">
        <f>IFERROR(__xludf.DUMMYFUNCTION("SPLIT(V5,""_"")"),"#VALUE!")</f>
        <v>#VALUE!</v>
      </c>
      <c r="T16" s="140"/>
      <c r="U16" s="61" t="str">
        <f>IFERROR(__xludf.DUMMYFUNCTION("SPLIT(V6,""_"")"),"#VALUE!")</f>
        <v>#VALUE!</v>
      </c>
      <c r="V16" s="140"/>
      <c r="W16" s="148" t="str">
        <f>IFERROR(__xludf.DUMMYFUNCTION("SPLIT(V7,""_"")"),"#VALUE!")</f>
        <v>#VALUE!</v>
      </c>
      <c r="X16" s="261"/>
      <c r="Y16" s="261" t="str">
        <f>IFERROR(__xludf.DUMMYFUNCTION("SPLIT(V8,""_"")"),"#VALUE!")</f>
        <v>#VALUE!</v>
      </c>
      <c r="Z16" s="261"/>
      <c r="AA16" s="168" t="str">
        <f>IFERROR(__xludf.DUMMYFUNCTION("SPLIT(E12,""_"")"),"#VALUE!")</f>
        <v>#VALUE!</v>
      </c>
      <c r="AB16" s="171"/>
      <c r="AC16" s="168" t="str">
        <f>IFERROR(__xludf.DUMMYFUNCTION("SPLIT(E13,""_"")"),"#VALUE!")</f>
        <v>#VALUE!</v>
      </c>
      <c r="AD16" s="171"/>
      <c r="AE16" s="94"/>
      <c r="AF16" s="311"/>
      <c r="AG16" s="239" t="str">
        <f>IF(T9="CO 2",(C199/C200)*100,"")</f>
        <v/>
      </c>
      <c r="AH16" s="240" t="str">
        <f>IF(T14="CO 2",(D199/D200)*100,"")</f>
        <v/>
      </c>
      <c r="AI16" s="240" t="str">
        <f>IF(T15="CO 2",(E199/E200)*100,"")</f>
        <v/>
      </c>
      <c r="AJ16" s="240" t="str">
        <f>IF(T16="CO 2",(F199/F200)*100,"")</f>
        <v/>
      </c>
      <c r="AK16" s="240" t="str">
        <f>IF(T17="CO 2",(G199/G200)*100,"")</f>
        <v/>
      </c>
      <c r="AL16" s="240" t="str">
        <f>IF(T18="CO 2",(H199/H200)*100,"")</f>
        <v/>
      </c>
      <c r="AM16" s="240" t="str">
        <f>IF(T19="CO 2",(I199/I200)*100,"")</f>
        <v/>
      </c>
      <c r="AN16" s="240" t="str">
        <f>IF(T20="CO 2",(J199/J200)*100,"")</f>
        <v/>
      </c>
      <c r="AO16" s="240" t="str">
        <f>IF(T21="CO 2",(K199/K200)*100,"")</f>
        <v/>
      </c>
      <c r="AP16" s="240" t="str">
        <f>IF(T22="CO 2",(L199/L200)*100,"")</f>
        <v/>
      </c>
      <c r="AQ16" s="240" t="str">
        <f>IF(T23="CO 2",(M199/M200)*100,"")</f>
        <v/>
      </c>
      <c r="AR16" s="240" t="str">
        <f>IF(T24="CO 2",(N199/N200)*100,"")</f>
        <v/>
      </c>
      <c r="AS16" s="142"/>
    </row>
    <row r="17">
      <c r="A17" s="124">
        <v>1.0</v>
      </c>
      <c r="B17" s="312"/>
      <c r="C17" s="312"/>
      <c r="D17" s="313"/>
      <c r="E17" s="313"/>
      <c r="F17" s="313"/>
      <c r="G17" s="314"/>
      <c r="H17" s="312"/>
      <c r="I17" s="313"/>
      <c r="J17" s="313"/>
      <c r="K17" s="313"/>
      <c r="L17" s="314"/>
      <c r="M17" s="312"/>
      <c r="N17" s="313"/>
      <c r="O17" s="166" t="str">
        <f t="shared" ref="O17:O196" si="6">if(COUNTBLANK(C17:N17)=12,"",sum(C17:N17))</f>
        <v/>
      </c>
      <c r="Q17" s="168"/>
      <c r="R17" s="168"/>
      <c r="S17" s="61" t="str">
        <f>IFERROR(__xludf.DUMMYFUNCTION("SPLIT(W5,""_"")"),"#VALUE!")</f>
        <v>#VALUE!</v>
      </c>
      <c r="T17" s="170"/>
      <c r="U17" s="61" t="str">
        <f>IFERROR(__xludf.DUMMYFUNCTION("SPLIT(W6,""_"")"),"#VALUE!")</f>
        <v>#VALUE!</v>
      </c>
      <c r="V17" s="171"/>
      <c r="W17" s="148" t="str">
        <f>IFERROR(__xludf.DUMMYFUNCTION("SPLIT(W7,""_"")"),"#VALUE!")</f>
        <v>#VALUE!</v>
      </c>
      <c r="X17" s="261"/>
      <c r="Y17" s="261" t="str">
        <f>IFERROR(__xludf.DUMMYFUNCTION("SPLIT(W8,""_"")"),"#VALUE!")</f>
        <v>#VALUE!</v>
      </c>
      <c r="Z17" s="261"/>
      <c r="AA17" s="168" t="str">
        <f>IFERROR(__xludf.DUMMYFUNCTION("SPLIT(F12,""_"")"),"#VALUE!")</f>
        <v>#VALUE!</v>
      </c>
      <c r="AB17" s="171"/>
      <c r="AC17" s="168" t="str">
        <f>IFERROR(__xludf.DUMMYFUNCTION("SPLIT(F13,""_"")"),"#VALUE!")</f>
        <v>#VALUE!</v>
      </c>
      <c r="AD17" s="171"/>
      <c r="AG17" s="239" t="str">
        <f>IF(V9="CO 2",(C199/C200)*100,"")</f>
        <v/>
      </c>
      <c r="AH17" s="240" t="str">
        <f>IF(V14="CO 2",(D199/D200)*100,"")</f>
        <v/>
      </c>
      <c r="AI17" s="240" t="str">
        <f>IF(V15="CO 2",(E199/E200)*100,"")</f>
        <v/>
      </c>
      <c r="AJ17" s="240" t="str">
        <f>IF(V16="CO 2",(F199/F200)*100,"")</f>
        <v/>
      </c>
      <c r="AK17" s="240" t="str">
        <f>IF(V17="CO 2",(G199/G200)*100,"")</f>
        <v/>
      </c>
      <c r="AL17" s="240" t="str">
        <f>IF(V18="CO 2",(H199/H200)*100,"")</f>
        <v/>
      </c>
      <c r="AM17" s="240" t="str">
        <f>IF(V19="CO 2",(I199/I200)*100,"")</f>
        <v/>
      </c>
      <c r="AN17" s="240" t="str">
        <f>IF(V20="CO 2",(J199/J200)*100,"")</f>
        <v/>
      </c>
      <c r="AO17" s="240" t="str">
        <f>IF(V21="CO 2",(K199/K200)*100,"")</f>
        <v/>
      </c>
      <c r="AP17" s="240" t="str">
        <f>IF(V22="CO 2",(L199/L200)*100,"")</f>
        <v/>
      </c>
      <c r="AQ17" s="240" t="str">
        <f>IF(V23="CO 2",(M199/M200)*100,"")</f>
        <v/>
      </c>
      <c r="AR17" s="240" t="str">
        <f>IF(V24="CO 2",(N199/N200)*100,"")</f>
        <v/>
      </c>
      <c r="AS17" s="33"/>
    </row>
    <row r="18">
      <c r="A18" s="124">
        <v>2.0</v>
      </c>
      <c r="B18" s="315"/>
      <c r="C18" s="315"/>
      <c r="D18" s="316"/>
      <c r="E18" s="316"/>
      <c r="F18" s="316"/>
      <c r="G18" s="317"/>
      <c r="H18" s="315"/>
      <c r="I18" s="316"/>
      <c r="J18" s="316"/>
      <c r="K18" s="316"/>
      <c r="L18" s="317"/>
      <c r="M18" s="315"/>
      <c r="N18" s="316"/>
      <c r="O18" s="166" t="str">
        <f t="shared" si="6"/>
        <v/>
      </c>
      <c r="Q18" s="168"/>
      <c r="R18" s="168"/>
      <c r="S18" s="61" t="str">
        <f>IFERROR(__xludf.DUMMYFUNCTION("SPLIT(X5,""_"")"),"#VALUE!")</f>
        <v>#VALUE!</v>
      </c>
      <c r="T18" s="318"/>
      <c r="U18" s="318" t="str">
        <f>IFERROR(__xludf.DUMMYFUNCTION("SPLIT(X6,""_"")"),"#VALUE!")</f>
        <v>#VALUE!</v>
      </c>
      <c r="V18" s="171"/>
      <c r="W18" s="261" t="str">
        <f>IFERROR(__xludf.DUMMYFUNCTION("SPLIT(X7,""_"")"),"#VALUE!")</f>
        <v>#VALUE!</v>
      </c>
      <c r="X18" s="261"/>
      <c r="Y18" s="261" t="str">
        <f>IFERROR(__xludf.DUMMYFUNCTION("SPLIT(X8,""_"")"),"#VALUE!")</f>
        <v>#VALUE!</v>
      </c>
      <c r="Z18" s="261"/>
      <c r="AA18" t="str">
        <f>IFERROR(__xludf.DUMMYFUNCTION("SPLIT(G12,""_"")"),"#VALUE!")</f>
        <v>#VALUE!</v>
      </c>
      <c r="AC18" t="str">
        <f>IFERROR(__xludf.DUMMYFUNCTION("SPLIT(G13,""_"")"),"#VALUE!")</f>
        <v>#VALUE!</v>
      </c>
      <c r="AG18" s="242" t="str">
        <f>IF(X9="CO 2",(C199/C200)*100,"")</f>
        <v/>
      </c>
      <c r="AH18" s="242" t="str">
        <f>IF(X14="CO 2",(D199/D200)*100,"")</f>
        <v/>
      </c>
      <c r="AI18" s="242" t="str">
        <f>IF(X15="CO 2",(E199/E200)*100,"")</f>
        <v/>
      </c>
      <c r="AJ18" s="242" t="str">
        <f>IF(X16="CO 2",(F199/F200)*100,"")</f>
        <v/>
      </c>
      <c r="AK18" s="242" t="str">
        <f>IF(X17="CO 2",(G199/G200)*100,"")</f>
        <v/>
      </c>
      <c r="AL18" s="242" t="str">
        <f>IF(X18="CO 2",(H199/H200)*100,"")</f>
        <v/>
      </c>
      <c r="AM18" s="242" t="str">
        <f>IF(X19="CO 2",(I199/I200)*100,"")</f>
        <v/>
      </c>
      <c r="AN18" s="242" t="str">
        <f>IF(X20="CO 2",(J199/J200)*100,"")</f>
        <v/>
      </c>
      <c r="AO18" s="242" t="str">
        <f>IF(X20="CO 2",(K199/K200)*100,"")</f>
        <v/>
      </c>
      <c r="AP18" s="242" t="str">
        <f>IF(X22="CO 2",(L199/L200)*100,"")</f>
        <v/>
      </c>
      <c r="AQ18" s="242" t="str">
        <f>IF(X23="CO 2",(M199/M200)*100,"")</f>
        <v/>
      </c>
      <c r="AR18" s="242" t="str">
        <f>IF(X24="CO 2",(N199/N200)*100,"")</f>
        <v/>
      </c>
      <c r="AS18" s="33"/>
    </row>
    <row r="19">
      <c r="A19" s="124">
        <v>3.0</v>
      </c>
      <c r="B19" s="319"/>
      <c r="C19" s="315"/>
      <c r="D19" s="316"/>
      <c r="E19" s="316"/>
      <c r="F19" s="316"/>
      <c r="G19" s="316"/>
      <c r="H19" s="315"/>
      <c r="I19" s="316"/>
      <c r="J19" s="316"/>
      <c r="K19" s="316"/>
      <c r="L19" s="316"/>
      <c r="M19" s="315"/>
      <c r="N19" s="316"/>
      <c r="O19" s="166" t="str">
        <f t="shared" si="6"/>
        <v/>
      </c>
      <c r="Q19" s="168"/>
      <c r="R19" s="168"/>
      <c r="S19" s="318" t="str">
        <f>IFERROR(__xludf.DUMMYFUNCTION("SPLIT(Y5,""_"")"),"#VALUE!")</f>
        <v>#VALUE!</v>
      </c>
      <c r="T19" s="318"/>
      <c r="U19" s="318" t="str">
        <f>IFERROR(__xludf.DUMMYFUNCTION("SPLIT(Y6,""_"")"),"#VALUE!")</f>
        <v>#VALUE!</v>
      </c>
      <c r="V19" s="171"/>
      <c r="W19" s="261" t="str">
        <f>IFERROR(__xludf.DUMMYFUNCTION("SPLIT(Y7,""_"")"),"#VALUE!")</f>
        <v>#VALUE!</v>
      </c>
      <c r="X19" s="261"/>
      <c r="Y19" s="261" t="str">
        <f>IFERROR(__xludf.DUMMYFUNCTION("SPLIT(Y8,""_"")"),"#VALUE!")</f>
        <v>#VALUE!</v>
      </c>
      <c r="Z19" s="261"/>
      <c r="AA19" t="str">
        <f>IFERROR(__xludf.DUMMYFUNCTION("SPLIT(H12,""_"")"),"#VALUE!")</f>
        <v>#VALUE!</v>
      </c>
      <c r="AC19" t="str">
        <f>IFERROR(__xludf.DUMMYFUNCTION("SPLIT(H13,""_"")"),"#VALUE!")</f>
        <v>#VALUE!</v>
      </c>
      <c r="AG19" s="239" t="str">
        <f>IF(Z9="CO 2",(C199/C200)*100,"")</f>
        <v/>
      </c>
      <c r="AH19" s="239" t="str">
        <f>IF(Z14="CO 2",(D199/D200)*100,"")</f>
        <v/>
      </c>
      <c r="AI19" s="239" t="str">
        <f>IF(Z15="CO 2",(E199/E200)*100,"")</f>
        <v/>
      </c>
      <c r="AJ19" s="239" t="str">
        <f>IF(Z16="CO 2",(F199/F200)*100,"")</f>
        <v/>
      </c>
      <c r="AK19" s="239" t="str">
        <f>IF(Z17="CO 2",(G199/G200)*100,"")</f>
        <v/>
      </c>
      <c r="AL19" s="239" t="str">
        <f>IF(X18="CO 2",(H199/H200)*100,"")</f>
        <v/>
      </c>
      <c r="AM19" s="239" t="str">
        <f>IF(Z19="CO 2",(I199/I200)*100,"")</f>
        <v/>
      </c>
      <c r="AN19" s="239" t="str">
        <f>IF(Z20="CO 2",(J199/J200)*100,"")</f>
        <v/>
      </c>
      <c r="AO19" s="239" t="str">
        <f>IF(Z20="CO 2",(K199/K200)*100,"")</f>
        <v/>
      </c>
      <c r="AP19" s="239" t="str">
        <f>IF(Z22="CO 2",(L199/L200)*100,"")</f>
        <v/>
      </c>
      <c r="AQ19" s="239" t="str">
        <f>IF(Z23="CO 2",(M199/M200)*100,"")</f>
        <v/>
      </c>
      <c r="AR19" s="239" t="str">
        <f>IF(Z24="CO 2",(N199/N200)*100,"")</f>
        <v/>
      </c>
      <c r="AS19" s="33"/>
    </row>
    <row r="20">
      <c r="A20" s="124">
        <v>4.0</v>
      </c>
      <c r="B20" s="319"/>
      <c r="C20" s="315"/>
      <c r="D20" s="316"/>
      <c r="E20" s="316"/>
      <c r="F20" s="316"/>
      <c r="G20" s="316"/>
      <c r="H20" s="315"/>
      <c r="I20" s="316"/>
      <c r="J20" s="316"/>
      <c r="K20" s="316"/>
      <c r="L20" s="316"/>
      <c r="M20" s="315"/>
      <c r="N20" s="316"/>
      <c r="O20" s="166" t="str">
        <f t="shared" si="6"/>
        <v/>
      </c>
      <c r="Q20" s="168"/>
      <c r="R20" s="168"/>
      <c r="S20" s="318" t="str">
        <f>IFERROR(__xludf.DUMMYFUNCTION("SPLIT(Z5,""_"")"),"#VALUE!")</f>
        <v>#VALUE!</v>
      </c>
      <c r="T20" s="318"/>
      <c r="U20" s="318" t="str">
        <f>IFERROR(__xludf.DUMMYFUNCTION("SPLIT(Z6,""_"")"),"#VALUE!")</f>
        <v>#VALUE!</v>
      </c>
      <c r="V20" s="171"/>
      <c r="W20" s="261" t="str">
        <f>IFERROR(__xludf.DUMMYFUNCTION("SPLIT(Z7,""_"")"),"#VALUE!")</f>
        <v>#VALUE!</v>
      </c>
      <c r="X20" s="261"/>
      <c r="Y20" s="261" t="str">
        <f>IFERROR(__xludf.DUMMYFUNCTION("SPLIT(Z8,""_"")"),"#VALUE!")</f>
        <v>#VALUE!</v>
      </c>
      <c r="Z20" s="261"/>
      <c r="AA20" t="str">
        <f>IFERROR(__xludf.DUMMYFUNCTION("SPLIT(I12,""_"")"),"#VALUE!")</f>
        <v>#VALUE!</v>
      </c>
      <c r="AC20" t="str">
        <f>IFERROR(__xludf.DUMMYFUNCTION("SPLIT(I13,""_"")"),"#VALUE!")</f>
        <v>#VALUE!</v>
      </c>
      <c r="AG20" s="320" t="str">
        <f>IF(AB14="CO 2",(C199/C200)*100,"")</f>
        <v/>
      </c>
      <c r="AH20" s="242" t="str">
        <f>IF(AB15="CO 2",(C199/C200)*100,"")</f>
        <v/>
      </c>
      <c r="AI20" s="242" t="str">
        <f>IF(AB16="CO 2",(C199/C200)*100,"")</f>
        <v/>
      </c>
      <c r="AJ20" s="242" t="str">
        <f>IF(AB17="CO 2",(C199/C200)*100,"")</f>
        <v/>
      </c>
      <c r="AK20" s="242" t="str">
        <f>IF(AB18="CO 2",(C199/C200)*100,"")</f>
        <v/>
      </c>
      <c r="AL20" s="242" t="str">
        <f>IF(AB19="CO 2",(C199/C200)*100,"")</f>
        <v/>
      </c>
      <c r="AM20" s="242" t="str">
        <f>IF(AB20="CO 2",(C199/C200)*100,"")</f>
        <v/>
      </c>
      <c r="AN20" s="242" t="str">
        <f>IF(AB21="CO 2",(C199/C200)*100,"")</f>
        <v/>
      </c>
      <c r="AO20" s="242" t="str">
        <f>IF(AB22="CO 2",(C199/C200)*100,"")</f>
        <v/>
      </c>
      <c r="AP20" s="242" t="str">
        <f>IF(AB23="CO 2",(C199/C200)*100,"")</f>
        <v/>
      </c>
      <c r="AQ20" s="242" t="str">
        <f>IF(AB24="CO 2",(C199/C200)*100,"")</f>
        <v/>
      </c>
      <c r="AR20" s="242" t="str">
        <f>IF(AB25="CO 2",(C199/C200)*100,"")</f>
        <v/>
      </c>
      <c r="AS20" s="33"/>
    </row>
    <row r="21">
      <c r="A21" s="124">
        <v>5.0</v>
      </c>
      <c r="B21" s="319"/>
      <c r="C21" s="315"/>
      <c r="D21" s="316"/>
      <c r="E21" s="316"/>
      <c r="F21" s="317"/>
      <c r="G21" s="316"/>
      <c r="H21" s="315"/>
      <c r="I21" s="316"/>
      <c r="J21" s="316"/>
      <c r="K21" s="317"/>
      <c r="L21" s="316"/>
      <c r="M21" s="315"/>
      <c r="N21" s="316"/>
      <c r="O21" s="166" t="str">
        <f t="shared" si="6"/>
        <v/>
      </c>
      <c r="Q21" s="168"/>
      <c r="R21" s="168"/>
      <c r="S21" s="318" t="str">
        <f>IFERROR(__xludf.DUMMYFUNCTION("SPLIT(AA5,""_"")"),"#VALUE!")</f>
        <v>#VALUE!</v>
      </c>
      <c r="T21" s="318"/>
      <c r="U21" s="318" t="str">
        <f>IFERROR(__xludf.DUMMYFUNCTION("SPLIT(AA6,""_"")"),"#VALUE!")</f>
        <v>#VALUE!</v>
      </c>
      <c r="V21" s="171"/>
      <c r="W21" s="261" t="str">
        <f>IFERROR(__xludf.DUMMYFUNCTION("SPLIT(AA7,""_"")"),"#VALUE!")</f>
        <v>#VALUE!</v>
      </c>
      <c r="X21" s="261"/>
      <c r="Y21" s="261" t="str">
        <f>IFERROR(__xludf.DUMMYFUNCTION("SPLIT(AA8,""_"")"),"#VALUE!")</f>
        <v>#VALUE!</v>
      </c>
      <c r="Z21" s="261"/>
      <c r="AA21" t="str">
        <f>IFERROR(__xludf.DUMMYFUNCTION("SPLIT(J12,""_"")"),"#VALUE!")</f>
        <v>#VALUE!</v>
      </c>
      <c r="AC21" t="str">
        <f>IFERROR(__xludf.DUMMYFUNCTION("SPLIT(J13,""_"")"),"#VALUE!")</f>
        <v>#VALUE!</v>
      </c>
      <c r="AG21" s="242" t="str">
        <f>IF(AD14="CO 2",(C200/C201)*100,"")</f>
        <v/>
      </c>
      <c r="AH21" s="268" t="str">
        <f>IF(AD15="CO 2",(C200/C201)*100,"")</f>
        <v/>
      </c>
      <c r="AI21" s="239" t="str">
        <f>IF(AD16="CO 2",(C200/C201)*100,"")</f>
        <v/>
      </c>
      <c r="AJ21" s="239" t="str">
        <f>IF(AD17="CO 2",(C200/C201)*100,"")</f>
        <v/>
      </c>
      <c r="AK21" s="239" t="str">
        <f>IF(AD18="CO 2",(C200/C201)*100,"")</f>
        <v/>
      </c>
      <c r="AL21" s="239" t="str">
        <f>IF(AD19="CO 2",(C200/C201)*100,"")</f>
        <v/>
      </c>
      <c r="AM21" s="239" t="str">
        <f>IF(AD20="CO 2",(C200/C201)*100,"")</f>
        <v/>
      </c>
      <c r="AN21" s="239" t="str">
        <f>IF(AD21="CO 2",(C200/C201)*100,"")</f>
        <v/>
      </c>
      <c r="AO21" s="239" t="str">
        <f>IF(AD22="CO 2",(C200/C201)*100,"")</f>
        <v/>
      </c>
      <c r="AP21" s="239" t="str">
        <f>IF(AD23="CO 2",(C200/C201)*100,"")</f>
        <v/>
      </c>
      <c r="AQ21" s="239" t="str">
        <f>IF(AD24="CO 2",(C200/C201)*100,"")</f>
        <v/>
      </c>
      <c r="AR21" s="239" t="str">
        <f>IF(AD25="CO 2",(C200/C201)*100,"")</f>
        <v/>
      </c>
      <c r="AS21" s="138"/>
    </row>
    <row r="22">
      <c r="A22" s="124">
        <v>6.0</v>
      </c>
      <c r="B22" s="319"/>
      <c r="C22" s="315"/>
      <c r="D22" s="316"/>
      <c r="E22" s="316"/>
      <c r="F22" s="316"/>
      <c r="G22" s="316"/>
      <c r="H22" s="315"/>
      <c r="I22" s="316"/>
      <c r="J22" s="316"/>
      <c r="K22" s="316"/>
      <c r="L22" s="316"/>
      <c r="M22" s="315"/>
      <c r="N22" s="316"/>
      <c r="O22" s="166" t="str">
        <f t="shared" si="6"/>
        <v/>
      </c>
      <c r="Q22" s="168"/>
      <c r="R22" s="168"/>
      <c r="S22" s="318" t="str">
        <f>IFERROR(__xludf.DUMMYFUNCTION("SPLIT(AB5,""_"")"),"#VALUE!")</f>
        <v>#VALUE!</v>
      </c>
      <c r="T22" s="318"/>
      <c r="U22" s="318" t="str">
        <f>IFERROR(__xludf.DUMMYFUNCTION("SPLIT(AB6,""_"")"),"#VALUE!")</f>
        <v>#VALUE!</v>
      </c>
      <c r="V22" s="171"/>
      <c r="W22" s="261" t="str">
        <f>IFERROR(__xludf.DUMMYFUNCTION("SPLIT(AB7,""_"")"),"#VALUE!")</f>
        <v>#VALUE!</v>
      </c>
      <c r="X22" s="261"/>
      <c r="Y22" s="261" t="str">
        <f>IFERROR(__xludf.DUMMYFUNCTION("SPLIT(AB8,""_"")"),"#VALUE!")</f>
        <v>#VALUE!</v>
      </c>
      <c r="Z22" s="261"/>
      <c r="AA22" t="str">
        <f>IFERROR(__xludf.DUMMYFUNCTION("SPLIT(K12,""_"")"),"#VALUE!")</f>
        <v>#VALUE!</v>
      </c>
      <c r="AC22" t="str">
        <f>IFERROR(__xludf.DUMMYFUNCTION("SPLIT(K13,""_"")"),"#VALUE!")</f>
        <v>#VALUE!</v>
      </c>
      <c r="AG22" s="302" t="str">
        <f t="shared" ref="AG22:AR22" si="7">IF(COUNTBLANK(AG16:AG21)=6,"",AVERAGE(AG16:AG21))</f>
        <v/>
      </c>
      <c r="AH22" s="302" t="str">
        <f t="shared" si="7"/>
        <v/>
      </c>
      <c r="AI22" s="302" t="str">
        <f t="shared" si="7"/>
        <v/>
      </c>
      <c r="AJ22" s="302" t="str">
        <f t="shared" si="7"/>
        <v/>
      </c>
      <c r="AK22" s="302" t="str">
        <f t="shared" si="7"/>
        <v/>
      </c>
      <c r="AL22" s="302" t="str">
        <f t="shared" si="7"/>
        <v/>
      </c>
      <c r="AM22" s="302" t="str">
        <f t="shared" si="7"/>
        <v/>
      </c>
      <c r="AN22" s="302" t="str">
        <f t="shared" si="7"/>
        <v/>
      </c>
      <c r="AO22" s="302" t="str">
        <f t="shared" si="7"/>
        <v/>
      </c>
      <c r="AP22" s="302" t="str">
        <f t="shared" si="7"/>
        <v/>
      </c>
      <c r="AQ22" s="302" t="str">
        <f t="shared" si="7"/>
        <v/>
      </c>
      <c r="AR22" s="302" t="str">
        <f t="shared" si="7"/>
        <v/>
      </c>
      <c r="AS22" s="142"/>
    </row>
    <row r="23">
      <c r="A23" s="124">
        <v>7.0</v>
      </c>
      <c r="B23" s="319"/>
      <c r="C23" s="315"/>
      <c r="D23" s="316"/>
      <c r="E23" s="316"/>
      <c r="F23" s="316"/>
      <c r="G23" s="317"/>
      <c r="H23" s="315"/>
      <c r="I23" s="316"/>
      <c r="J23" s="316"/>
      <c r="K23" s="316"/>
      <c r="L23" s="317"/>
      <c r="M23" s="315"/>
      <c r="N23" s="316"/>
      <c r="O23" s="166" t="str">
        <f t="shared" si="6"/>
        <v/>
      </c>
      <c r="Q23" s="168"/>
      <c r="R23" s="168"/>
      <c r="S23" s="318" t="str">
        <f>IFERROR(__xludf.DUMMYFUNCTION("SPLIT(AC5,""_"")"),"#VALUE!")</f>
        <v>#VALUE!</v>
      </c>
      <c r="T23" s="318"/>
      <c r="U23" s="318" t="str">
        <f>IFERROR(__xludf.DUMMYFUNCTION("SPLIT(AC6,""_"")"),"#VALUE!")</f>
        <v>#VALUE!</v>
      </c>
      <c r="V23" s="171"/>
      <c r="W23" s="261" t="str">
        <f>IFERROR(__xludf.DUMMYFUNCTION("SPLIT(AC7,""_"")"),"#VALUE!")</f>
        <v>#VALUE!</v>
      </c>
      <c r="X23" s="261"/>
      <c r="Y23" s="261" t="str">
        <f>IFERROR(__xludf.DUMMYFUNCTION("SPLIT(AC8,""_"")"),"#VALUE!")</f>
        <v>#VALUE!</v>
      </c>
      <c r="Z23" s="261"/>
      <c r="AA23" t="str">
        <f>IFERROR(__xludf.DUMMYFUNCTION("SPLIT(L12,""_"")"),"#VALUE!")</f>
        <v>#VALUE!</v>
      </c>
      <c r="AC23" t="str">
        <f>IFERROR(__xludf.DUMMYFUNCTION("SPLIT(L13,""_"")"),"#VALUE!")</f>
        <v>#VALUE!</v>
      </c>
      <c r="AG23" s="270"/>
      <c r="AH23" s="270"/>
      <c r="AI23" s="270"/>
      <c r="AJ23" s="270"/>
      <c r="AK23" s="270"/>
      <c r="AL23" s="270"/>
      <c r="AM23" s="270"/>
      <c r="AN23" s="270"/>
      <c r="AO23" s="270"/>
      <c r="AP23" s="270"/>
      <c r="AQ23" s="270"/>
      <c r="AR23" s="270"/>
      <c r="AS23" s="142"/>
    </row>
    <row r="24">
      <c r="A24" s="124">
        <v>8.0</v>
      </c>
      <c r="B24" s="319"/>
      <c r="C24" s="315"/>
      <c r="D24" s="316"/>
      <c r="E24" s="316"/>
      <c r="F24" s="316"/>
      <c r="G24" s="316"/>
      <c r="H24" s="315"/>
      <c r="I24" s="316"/>
      <c r="J24" s="316"/>
      <c r="K24" s="316"/>
      <c r="L24" s="316"/>
      <c r="M24" s="315"/>
      <c r="N24" s="316"/>
      <c r="O24" s="166" t="str">
        <f t="shared" si="6"/>
        <v/>
      </c>
      <c r="Q24" s="168"/>
      <c r="R24" s="168"/>
      <c r="S24" s="318" t="str">
        <f>IFERROR(__xludf.DUMMYFUNCTION("SPLIT(AD5,""_"")"),"#VALUE!")</f>
        <v>#VALUE!</v>
      </c>
      <c r="T24" s="318"/>
      <c r="U24" s="318" t="str">
        <f>IFERROR(__xludf.DUMMYFUNCTION("SPLIT(AD6,""_"")"),"#VALUE!")</f>
        <v>#VALUE!</v>
      </c>
      <c r="V24" s="171"/>
      <c r="W24" s="261" t="str">
        <f>IFERROR(__xludf.DUMMYFUNCTION("SPLIT(AD7,""_"")"),"#VALUE!")</f>
        <v>#VALUE!</v>
      </c>
      <c r="X24" s="261"/>
      <c r="Y24" s="261" t="str">
        <f>IFERROR(__xludf.DUMMYFUNCTION("SPLIT(AD8,""_"")"),"#VALUE!")</f>
        <v>#VALUE!</v>
      </c>
      <c r="Z24" s="261"/>
      <c r="AA24" t="str">
        <f>IFERROR(__xludf.DUMMYFUNCTION("SPLIT(M12,""_"")"),"#VALUE!")</f>
        <v>#VALUE!</v>
      </c>
      <c r="AC24" t="str">
        <f>IFERROR(__xludf.DUMMYFUNCTION("SPLIT(M13,""_"")"),"#VALUE!")</f>
        <v>#VALUE!</v>
      </c>
      <c r="AG24" s="237" t="s">
        <v>145</v>
      </c>
      <c r="AH24" s="3"/>
      <c r="AI24" s="3"/>
      <c r="AJ24" s="3"/>
      <c r="AK24" s="3"/>
      <c r="AL24" s="3"/>
      <c r="AM24" s="3"/>
      <c r="AN24" s="3"/>
      <c r="AO24" s="3"/>
      <c r="AP24" s="3"/>
      <c r="AQ24" s="3"/>
      <c r="AR24" s="4"/>
      <c r="AS24" s="142"/>
    </row>
    <row r="25">
      <c r="A25" s="124">
        <v>9.0</v>
      </c>
      <c r="B25" s="319"/>
      <c r="C25" s="315"/>
      <c r="D25" s="316"/>
      <c r="E25" s="316"/>
      <c r="F25" s="316"/>
      <c r="G25" s="316"/>
      <c r="H25" s="315"/>
      <c r="I25" s="316"/>
      <c r="J25" s="316"/>
      <c r="K25" s="316"/>
      <c r="L25" s="316"/>
      <c r="M25" s="315"/>
      <c r="N25" s="316"/>
      <c r="O25" s="166" t="str">
        <f t="shared" si="6"/>
        <v/>
      </c>
      <c r="Q25" s="168"/>
      <c r="R25" s="168"/>
      <c r="S25" s="168"/>
      <c r="T25" s="168"/>
      <c r="U25" s="168"/>
      <c r="V25" s="171"/>
      <c r="AA25" t="str">
        <f>IFERROR(__xludf.DUMMYFUNCTION("SPLIT(N12,""_"")"),"#VALUE!")</f>
        <v>#VALUE!</v>
      </c>
      <c r="AC25" t="str">
        <f>IFERROR(__xludf.DUMMYFUNCTION("SPLIT(N13,""_"")"),"#VALUE!")</f>
        <v>#VALUE!</v>
      </c>
      <c r="AG25" s="238" t="s">
        <v>192</v>
      </c>
      <c r="AH25" s="238" t="s">
        <v>193</v>
      </c>
      <c r="AI25" s="238" t="s">
        <v>194</v>
      </c>
      <c r="AJ25" s="238" t="s">
        <v>195</v>
      </c>
      <c r="AK25" s="238" t="s">
        <v>196</v>
      </c>
      <c r="AL25" s="238" t="s">
        <v>236</v>
      </c>
      <c r="AM25" s="238" t="s">
        <v>237</v>
      </c>
      <c r="AN25" s="238" t="s">
        <v>238</v>
      </c>
      <c r="AO25" s="238" t="s">
        <v>239</v>
      </c>
      <c r="AP25" s="238" t="s">
        <v>240</v>
      </c>
      <c r="AQ25" s="238" t="s">
        <v>241</v>
      </c>
      <c r="AR25" s="238" t="s">
        <v>242</v>
      </c>
      <c r="AS25" s="142"/>
    </row>
    <row r="26">
      <c r="A26" s="124">
        <v>10.0</v>
      </c>
      <c r="B26" s="319"/>
      <c r="C26" s="315"/>
      <c r="D26" s="316"/>
      <c r="E26" s="316"/>
      <c r="F26" s="316"/>
      <c r="G26" s="316"/>
      <c r="H26" s="315"/>
      <c r="I26" s="316"/>
      <c r="J26" s="316"/>
      <c r="K26" s="316"/>
      <c r="L26" s="316"/>
      <c r="M26" s="315"/>
      <c r="N26" s="316"/>
      <c r="O26" s="166" t="str">
        <f t="shared" si="6"/>
        <v/>
      </c>
      <c r="Q26" s="168"/>
      <c r="R26" s="168"/>
      <c r="AG26" s="239" t="str">
        <f>IF(T9="CO 3",(C199/C200)*100,"")</f>
        <v/>
      </c>
      <c r="AH26" s="240" t="str">
        <f>IF(T14="CO 3",(D199/D200)*100,"")</f>
        <v/>
      </c>
      <c r="AI26" s="240" t="str">
        <f>IF(T15="CO 3",(E199/E200)*100,"")</f>
        <v/>
      </c>
      <c r="AJ26" s="240" t="str">
        <f>IF(T16="CO 3",(F199/F200)*100,"")</f>
        <v/>
      </c>
      <c r="AK26" s="240" t="str">
        <f>IF(T17="CO 3",(G199/G200)*100,"")</f>
        <v/>
      </c>
      <c r="AL26" s="240" t="str">
        <f>IF(T18="CO 3",(H199/H200)*100,"")</f>
        <v/>
      </c>
      <c r="AM26" s="240" t="str">
        <f>IF(T19="CO 3",(I199/I200)*100,"")</f>
        <v/>
      </c>
      <c r="AN26" s="240" t="str">
        <f>IF(T20="CO 3",(J199/J200)*100,"")</f>
        <v/>
      </c>
      <c r="AO26" s="240" t="str">
        <f>IF(T21="CO 3",(K199/K200)*100,"")</f>
        <v/>
      </c>
      <c r="AP26" s="240" t="str">
        <f>IF(T22="CO 3",(L199/L200)*100,"")</f>
        <v/>
      </c>
      <c r="AQ26" s="240" t="str">
        <f>IF(T23="CO 3",(M199/M200)*100,"")</f>
        <v/>
      </c>
      <c r="AR26" s="240" t="str">
        <f>IF(T24="CO 3",(N199/N200)*100,"")</f>
        <v/>
      </c>
      <c r="AS26" s="142"/>
    </row>
    <row r="27">
      <c r="A27" s="124">
        <v>11.0</v>
      </c>
      <c r="B27" s="319"/>
      <c r="C27" s="315"/>
      <c r="D27" s="316"/>
      <c r="E27" s="316"/>
      <c r="F27" s="316"/>
      <c r="G27" s="316"/>
      <c r="H27" s="315"/>
      <c r="I27" s="316"/>
      <c r="J27" s="316"/>
      <c r="K27" s="316"/>
      <c r="L27" s="316"/>
      <c r="M27" s="315"/>
      <c r="N27" s="316"/>
      <c r="O27" s="166" t="str">
        <f t="shared" si="6"/>
        <v/>
      </c>
      <c r="Q27" s="168"/>
      <c r="R27" s="168"/>
      <c r="AG27" s="239" t="str">
        <f>IF(V9="CO 3",(C199/C200)*100,"")</f>
        <v/>
      </c>
      <c r="AH27" s="240" t="str">
        <f>IF(V14="CO 3",(D199/D200)*100,"")</f>
        <v/>
      </c>
      <c r="AI27" s="240" t="str">
        <f>IF(V15="CO 3",(E199/E200)*100,"")</f>
        <v/>
      </c>
      <c r="AJ27" s="240" t="str">
        <f>IF(V16="CO 3",(F199/F200)*100,"")</f>
        <v/>
      </c>
      <c r="AK27" s="240" t="str">
        <f>IF(V17="CO 3",(G199/G200)*100,"")</f>
        <v/>
      </c>
      <c r="AL27" s="240" t="str">
        <f>IF(V18="CO 3",(H199/H200)*100,"")</f>
        <v/>
      </c>
      <c r="AM27" s="240" t="str">
        <f>IF(V19="CO 3",(I199/I200)*100,"")</f>
        <v/>
      </c>
      <c r="AN27" s="240" t="str">
        <f>IF(V20="CO 3",(J199/J200)*100,"")</f>
        <v/>
      </c>
      <c r="AO27" s="240" t="str">
        <f>IF(V21="CO 3",(K199/K200)*100,"")</f>
        <v/>
      </c>
      <c r="AP27" s="240" t="str">
        <f>IF(V22="CO 3",(L199/L200)*100,"")</f>
        <v/>
      </c>
      <c r="AQ27" s="268" t="str">
        <f>IF(V23="CO 3",(M199/M200)*100,"")</f>
        <v/>
      </c>
      <c r="AR27" s="240" t="str">
        <f>IF(V24="CO 3",(N199/N200)*100,"")</f>
        <v/>
      </c>
      <c r="AS27" s="181"/>
    </row>
    <row r="28">
      <c r="A28" s="124">
        <v>12.0</v>
      </c>
      <c r="B28" s="319"/>
      <c r="C28" s="315"/>
      <c r="D28" s="316"/>
      <c r="E28" s="316"/>
      <c r="F28" s="316"/>
      <c r="G28" s="316"/>
      <c r="H28" s="315"/>
      <c r="I28" s="316"/>
      <c r="J28" s="316"/>
      <c r="K28" s="316"/>
      <c r="L28" s="316"/>
      <c r="M28" s="315"/>
      <c r="N28" s="316"/>
      <c r="O28" s="166" t="str">
        <f t="shared" si="6"/>
        <v/>
      </c>
      <c r="Q28" s="168"/>
      <c r="R28" s="168"/>
      <c r="U28" s="168"/>
      <c r="V28" s="171"/>
      <c r="AG28" s="242" t="str">
        <f>IF(X9="CO 3",(C199/C200)*100,"")</f>
        <v/>
      </c>
      <c r="AH28" s="242" t="str">
        <f>IF(X14="CO 3",(D199/D200)*100,"")</f>
        <v/>
      </c>
      <c r="AI28" s="242" t="str">
        <f>IF(X15="CO 3",(E199/E200)*100,"")</f>
        <v/>
      </c>
      <c r="AJ28" s="242" t="str">
        <f>IF(X16="CO 3",(F199/F200)*100,"")</f>
        <v/>
      </c>
      <c r="AK28" s="242" t="str">
        <f>IF(X17="CO 3",(G199/G200)*100,"")</f>
        <v/>
      </c>
      <c r="AL28" s="242" t="str">
        <f>IF(X18="CO 3",(H199/H200)*100,"")</f>
        <v/>
      </c>
      <c r="AM28" s="242" t="str">
        <f>IF(X19="CO 3",(I199/I200)*100,"")</f>
        <v/>
      </c>
      <c r="AN28" s="242" t="str">
        <f>IF(X20="CO 3",(J199/J200)*100,"")</f>
        <v/>
      </c>
      <c r="AO28" s="268" t="str">
        <f>IF(X20="CO 3",(K199/K200)*100,"")</f>
        <v/>
      </c>
      <c r="AP28" s="242" t="str">
        <f>IF(X22="CO 3",(L199/L200)*100,"")</f>
        <v/>
      </c>
      <c r="AQ28" s="242" t="str">
        <f>IF(X23="CO 3",(M199/M200)*100,"")</f>
        <v/>
      </c>
      <c r="AR28" s="242" t="str">
        <f>IF(X24="CO 3",(N199/N200)*100,"")</f>
        <v/>
      </c>
    </row>
    <row r="29">
      <c r="A29" s="124">
        <v>13.0</v>
      </c>
      <c r="B29" s="319"/>
      <c r="C29" s="315"/>
      <c r="D29" s="316"/>
      <c r="E29" s="316"/>
      <c r="F29" s="316"/>
      <c r="G29" s="316"/>
      <c r="H29" s="315"/>
      <c r="I29" s="316"/>
      <c r="J29" s="316"/>
      <c r="K29" s="316"/>
      <c r="L29" s="316"/>
      <c r="M29" s="315"/>
      <c r="N29" s="316"/>
      <c r="O29" s="166" t="str">
        <f t="shared" si="6"/>
        <v/>
      </c>
      <c r="Q29" s="168"/>
      <c r="R29" s="168"/>
      <c r="AG29" s="239" t="str">
        <f>IF(Z9="CO 3",(C199/C200)*100,"")</f>
        <v/>
      </c>
      <c r="AH29" s="239" t="str">
        <f>IF(Z14="CO 3",(D199/D200)*100,"")</f>
        <v/>
      </c>
      <c r="AI29" s="239" t="str">
        <f>IF(Z15="CO 3",(E199/E200)*100,"")</f>
        <v/>
      </c>
      <c r="AJ29" s="239" t="str">
        <f>IF(Z16="CO 3",(F199/F200)*100,"")</f>
        <v/>
      </c>
      <c r="AK29" s="239" t="str">
        <f>IF(Z17="CO 3",(G199/G200)*100,"")</f>
        <v/>
      </c>
      <c r="AL29" s="239" t="str">
        <f>IF(X18="CO 3",(H199/H200)*100,"")</f>
        <v/>
      </c>
      <c r="AM29" s="239" t="str">
        <f>IF(Z19="CO 3",(I199/I200)*100,"")</f>
        <v/>
      </c>
      <c r="AN29" s="239" t="str">
        <f>IF(Z20="CO 3",(J199/J200)*100,"")</f>
        <v/>
      </c>
      <c r="AO29" s="239" t="str">
        <f>IF(Z20="CO 3",(K199/K200)*100,"")</f>
        <v/>
      </c>
      <c r="AP29" s="239" t="str">
        <f>IF(Z22="CO 3",(L199/L200)*100,"")</f>
        <v/>
      </c>
      <c r="AQ29" s="239" t="str">
        <f>IF(Z23="CO 3",(M199/M200)*100,"")</f>
        <v/>
      </c>
      <c r="AR29" s="239" t="str">
        <f>IF(Z24="CO 3",(N199/N200)*100,"")</f>
        <v/>
      </c>
    </row>
    <row r="30">
      <c r="A30" s="124">
        <v>14.0</v>
      </c>
      <c r="B30" s="319"/>
      <c r="C30" s="315"/>
      <c r="D30" s="316"/>
      <c r="E30" s="316"/>
      <c r="F30" s="316"/>
      <c r="G30" s="316"/>
      <c r="H30" s="315"/>
      <c r="I30" s="316"/>
      <c r="J30" s="316"/>
      <c r="K30" s="316"/>
      <c r="L30" s="316"/>
      <c r="M30" s="315"/>
      <c r="N30" s="316"/>
      <c r="O30" s="166" t="str">
        <f t="shared" si="6"/>
        <v/>
      </c>
      <c r="Q30" s="168"/>
      <c r="R30" s="168"/>
      <c r="AG30" s="320" t="str">
        <f>IF(AB14="CO 3",(C199/C200)*100,"")</f>
        <v/>
      </c>
      <c r="AH30" s="242" t="str">
        <f>IF(AB15="CO 3",(C199/C200)*100,"")</f>
        <v/>
      </c>
      <c r="AI30" s="242" t="str">
        <f>IF(AB16="CO 3",(C199/C200)*100,"")</f>
        <v/>
      </c>
      <c r="AJ30" s="242" t="str">
        <f>IF(AB17="CO 3",(C199/C200)*100,"")</f>
        <v/>
      </c>
      <c r="AK30" s="242" t="str">
        <f>IF(AB18="CO 3",(C199/C200)*100,"")</f>
        <v/>
      </c>
      <c r="AL30" s="242" t="str">
        <f>IF(AB19="CO 3",(C199/C200)*100,"")</f>
        <v/>
      </c>
      <c r="AM30" s="242" t="str">
        <f>IF(AB20="CO 3",(C199/C200)*100,"")</f>
        <v/>
      </c>
      <c r="AN30" s="242" t="str">
        <f>IF(AB21="CO 3",(C199/C200)*100,"")</f>
        <v/>
      </c>
      <c r="AO30" s="242" t="str">
        <f>IF(AB22="CO 3",(C199/C200)*100,"")</f>
        <v/>
      </c>
      <c r="AP30" s="242" t="str">
        <f>IF(AB23="CO 3",(C199/C200)*100,"")</f>
        <v/>
      </c>
      <c r="AQ30" s="242" t="str">
        <f>IF(AB24="CO 3",(C199/C200)*100,"")</f>
        <v/>
      </c>
      <c r="AR30" s="242" t="str">
        <f>IF(AB25="CO 3",(C199/C200)*100,"")</f>
        <v/>
      </c>
    </row>
    <row r="31">
      <c r="A31" s="124">
        <v>15.0</v>
      </c>
      <c r="B31" s="319"/>
      <c r="C31" s="315"/>
      <c r="D31" s="316"/>
      <c r="E31" s="316"/>
      <c r="F31" s="316"/>
      <c r="G31" s="316"/>
      <c r="H31" s="315"/>
      <c r="I31" s="316"/>
      <c r="J31" s="316"/>
      <c r="K31" s="316"/>
      <c r="L31" s="316"/>
      <c r="M31" s="315"/>
      <c r="N31" s="316"/>
      <c r="O31" s="166" t="str">
        <f t="shared" si="6"/>
        <v/>
      </c>
      <c r="Q31" s="168"/>
      <c r="R31" s="168"/>
      <c r="S31" s="168"/>
      <c r="T31" s="168"/>
      <c r="U31" s="168"/>
      <c r="V31" s="171"/>
      <c r="AG31" s="242" t="str">
        <f>IF(AD14="CO 3",(C200/C201)*100,"")</f>
        <v/>
      </c>
      <c r="AH31" s="268" t="str">
        <f>IF(AD15="CO 3",(C200/C201)*100,"")</f>
        <v/>
      </c>
      <c r="AI31" s="239" t="str">
        <f>IF(AD16="CO 3",(C200/C201)*100,"")</f>
        <v/>
      </c>
      <c r="AJ31" s="239" t="str">
        <f>IF(AD17="CO 3",(C200/C201)*100,"")</f>
        <v/>
      </c>
      <c r="AK31" s="239" t="str">
        <f>IF(AD18="CO 3",(C200/C201)*100,"")</f>
        <v/>
      </c>
      <c r="AL31" s="239" t="str">
        <f>IF(AD19="CO 3",(C200/C201)*100,"")</f>
        <v/>
      </c>
      <c r="AM31" s="239" t="str">
        <f>IF(AD20="CO 3",(C200/C201)*100,"")</f>
        <v/>
      </c>
      <c r="AN31" s="239" t="str">
        <f>IF(AD21="CO 3",(C200/C201)*100,"")</f>
        <v/>
      </c>
      <c r="AO31" s="239" t="str">
        <f>IF(AD22="CO 3",(C200/C201)*100,"")</f>
        <v/>
      </c>
      <c r="AP31" s="239" t="str">
        <f>IF(AD23="CO 3",(C200/C201)*100,"")</f>
        <v/>
      </c>
      <c r="AQ31" s="239" t="str">
        <f>IF(AD24="CO 3",(C200/C201)*100,"")</f>
        <v/>
      </c>
      <c r="AR31" s="239" t="str">
        <f>IF(AD25="CO 3",(C200/C201)*100,"")</f>
        <v/>
      </c>
    </row>
    <row r="32">
      <c r="A32" s="124">
        <v>16.0</v>
      </c>
      <c r="B32" s="319"/>
      <c r="C32" s="315"/>
      <c r="D32" s="316"/>
      <c r="E32" s="316"/>
      <c r="F32" s="316"/>
      <c r="G32" s="316"/>
      <c r="H32" s="315"/>
      <c r="I32" s="316"/>
      <c r="J32" s="316"/>
      <c r="K32" s="316"/>
      <c r="L32" s="316"/>
      <c r="M32" s="315"/>
      <c r="N32" s="316"/>
      <c r="O32" s="166" t="str">
        <f t="shared" si="6"/>
        <v/>
      </c>
      <c r="Q32" s="168"/>
      <c r="R32" s="168"/>
      <c r="S32" s="168"/>
      <c r="T32" s="168"/>
      <c r="U32" s="168"/>
      <c r="V32" s="171"/>
      <c r="AG32" s="302" t="str">
        <f t="shared" ref="AG32:AR32" si="8">IF(COUNTBLANK(AG26:AG31)=6,"",AVERAGE(AG26:AG31))</f>
        <v/>
      </c>
      <c r="AH32" s="302" t="str">
        <f t="shared" si="8"/>
        <v/>
      </c>
      <c r="AI32" s="302" t="str">
        <f t="shared" si="8"/>
        <v/>
      </c>
      <c r="AJ32" s="302" t="str">
        <f t="shared" si="8"/>
        <v/>
      </c>
      <c r="AK32" s="302" t="str">
        <f t="shared" si="8"/>
        <v/>
      </c>
      <c r="AL32" s="302" t="str">
        <f t="shared" si="8"/>
        <v/>
      </c>
      <c r="AM32" s="302" t="str">
        <f t="shared" si="8"/>
        <v/>
      </c>
      <c r="AN32" s="302" t="str">
        <f t="shared" si="8"/>
        <v/>
      </c>
      <c r="AO32" s="302" t="str">
        <f t="shared" si="8"/>
        <v/>
      </c>
      <c r="AP32" s="302" t="str">
        <f t="shared" si="8"/>
        <v/>
      </c>
      <c r="AQ32" s="302" t="str">
        <f t="shared" si="8"/>
        <v/>
      </c>
      <c r="AR32" s="302" t="str">
        <f t="shared" si="8"/>
        <v/>
      </c>
    </row>
    <row r="33">
      <c r="A33" s="124">
        <v>17.0</v>
      </c>
      <c r="B33" s="319"/>
      <c r="C33" s="315"/>
      <c r="D33" s="316"/>
      <c r="E33" s="316"/>
      <c r="F33" s="316"/>
      <c r="G33" s="316"/>
      <c r="H33" s="315"/>
      <c r="I33" s="316"/>
      <c r="J33" s="316"/>
      <c r="K33" s="316"/>
      <c r="L33" s="316"/>
      <c r="M33" s="315"/>
      <c r="N33" s="316"/>
      <c r="O33" s="166" t="str">
        <f t="shared" si="6"/>
        <v/>
      </c>
      <c r="Q33" s="168"/>
      <c r="R33" s="168"/>
      <c r="S33" s="168"/>
      <c r="T33" s="168"/>
      <c r="U33" s="168"/>
      <c r="V33" s="171"/>
      <c r="AG33" s="272"/>
      <c r="AH33" s="271"/>
      <c r="AI33" s="271"/>
      <c r="AJ33" s="271"/>
      <c r="AK33" s="271"/>
      <c r="AL33" s="271"/>
      <c r="AM33" s="271"/>
      <c r="AN33" s="271"/>
      <c r="AO33" s="271"/>
      <c r="AP33" s="271"/>
      <c r="AQ33" s="271"/>
      <c r="AR33" s="271"/>
    </row>
    <row r="34">
      <c r="A34" s="124">
        <v>18.0</v>
      </c>
      <c r="B34" s="319"/>
      <c r="C34" s="315"/>
      <c r="D34" s="316"/>
      <c r="E34" s="316"/>
      <c r="F34" s="317"/>
      <c r="G34" s="316"/>
      <c r="H34" s="315"/>
      <c r="I34" s="316"/>
      <c r="J34" s="316"/>
      <c r="K34" s="317"/>
      <c r="L34" s="316"/>
      <c r="M34" s="315"/>
      <c r="N34" s="316"/>
      <c r="O34" s="166" t="str">
        <f t="shared" si="6"/>
        <v/>
      </c>
      <c r="Q34" s="168"/>
      <c r="R34" s="168"/>
      <c r="S34" s="168"/>
      <c r="T34" s="168"/>
      <c r="U34" s="168"/>
      <c r="V34" s="171"/>
      <c r="AG34" s="237" t="s">
        <v>146</v>
      </c>
      <c r="AH34" s="3"/>
      <c r="AI34" s="3"/>
      <c r="AJ34" s="3"/>
      <c r="AK34" s="3"/>
      <c r="AL34" s="3"/>
      <c r="AM34" s="3"/>
      <c r="AN34" s="3"/>
      <c r="AO34" s="3"/>
      <c r="AP34" s="3"/>
      <c r="AQ34" s="3"/>
      <c r="AR34" s="4"/>
    </row>
    <row r="35">
      <c r="A35" s="124">
        <v>19.0</v>
      </c>
      <c r="B35" s="319"/>
      <c r="C35" s="315"/>
      <c r="D35" s="316"/>
      <c r="E35" s="316"/>
      <c r="F35" s="316"/>
      <c r="G35" s="316"/>
      <c r="H35" s="315"/>
      <c r="I35" s="316"/>
      <c r="J35" s="316"/>
      <c r="K35" s="316"/>
      <c r="L35" s="316"/>
      <c r="M35" s="315"/>
      <c r="N35" s="316"/>
      <c r="O35" s="166" t="str">
        <f t="shared" si="6"/>
        <v/>
      </c>
      <c r="Q35" s="168"/>
      <c r="R35" s="168"/>
      <c r="S35" s="168"/>
      <c r="T35" s="168"/>
      <c r="U35" s="168"/>
      <c r="V35" s="171"/>
      <c r="AG35" s="238" t="s">
        <v>192</v>
      </c>
      <c r="AH35" s="238" t="s">
        <v>193</v>
      </c>
      <c r="AI35" s="238" t="s">
        <v>194</v>
      </c>
      <c r="AJ35" s="238" t="s">
        <v>195</v>
      </c>
      <c r="AK35" s="238" t="s">
        <v>196</v>
      </c>
      <c r="AL35" s="238" t="s">
        <v>236</v>
      </c>
      <c r="AM35" s="238" t="s">
        <v>237</v>
      </c>
      <c r="AN35" s="238" t="s">
        <v>238</v>
      </c>
      <c r="AO35" s="238" t="s">
        <v>239</v>
      </c>
      <c r="AP35" s="238" t="s">
        <v>240</v>
      </c>
      <c r="AQ35" s="238" t="s">
        <v>241</v>
      </c>
      <c r="AR35" s="238" t="s">
        <v>242</v>
      </c>
    </row>
    <row r="36">
      <c r="A36" s="124">
        <v>20.0</v>
      </c>
      <c r="B36" s="319"/>
      <c r="C36" s="315"/>
      <c r="D36" s="316"/>
      <c r="E36" s="316"/>
      <c r="F36" s="316"/>
      <c r="G36" s="316"/>
      <c r="H36" s="315"/>
      <c r="I36" s="316"/>
      <c r="J36" s="316"/>
      <c r="K36" s="316"/>
      <c r="L36" s="316"/>
      <c r="M36" s="315"/>
      <c r="N36" s="316"/>
      <c r="O36" s="166" t="str">
        <f t="shared" si="6"/>
        <v/>
      </c>
      <c r="Q36" s="168"/>
      <c r="R36" s="168"/>
      <c r="S36" s="168"/>
      <c r="T36" s="168"/>
      <c r="U36" s="168"/>
      <c r="V36" s="171"/>
      <c r="AG36" s="239" t="str">
        <f>IF(T9="CO 4",(C199/C200)*100,"")</f>
        <v/>
      </c>
      <c r="AH36" s="240" t="str">
        <f>IF(T14="CO 4",(D199/D200)*100,"")</f>
        <v/>
      </c>
      <c r="AI36" s="240" t="str">
        <f>IF(T15="CO 4",(E199/E200)*100,"")</f>
        <v/>
      </c>
      <c r="AJ36" s="240" t="str">
        <f>IF(T16="CO 4",(F199/F200)*100,"")</f>
        <v/>
      </c>
      <c r="AK36" s="240" t="str">
        <f>IF(T17="CO 4",(G199/G200)*100,"")</f>
        <v/>
      </c>
      <c r="AL36" s="240" t="str">
        <f>IF(T18="CO 4",(H199/H200)*100,"")</f>
        <v/>
      </c>
      <c r="AM36" s="240" t="str">
        <f>IF(T19="CO 4",(I199/I200)*100,"")</f>
        <v/>
      </c>
      <c r="AN36" s="240" t="str">
        <f>IF(T20="CO 4",(J199/J200)*100,"")</f>
        <v/>
      </c>
      <c r="AO36" s="240" t="str">
        <f>IF(T21="CO 4",(K199/K200)*100,"")</f>
        <v/>
      </c>
      <c r="AP36" s="240" t="str">
        <f>IF(T22="CO 4",(L199/L200)*100,"")</f>
        <v/>
      </c>
      <c r="AQ36" s="240" t="str">
        <f>IF(T23="CO 4",(M199/M200)*100,"")</f>
        <v/>
      </c>
      <c r="AR36" s="240" t="str">
        <f>IF(T24="CO 4",(N199/N200)*100,"")</f>
        <v/>
      </c>
    </row>
    <row r="37">
      <c r="A37" s="124">
        <v>21.0</v>
      </c>
      <c r="B37" s="319"/>
      <c r="C37" s="315"/>
      <c r="D37" s="316"/>
      <c r="E37" s="316"/>
      <c r="F37" s="316"/>
      <c r="G37" s="316"/>
      <c r="H37" s="315"/>
      <c r="I37" s="316"/>
      <c r="J37" s="316"/>
      <c r="K37" s="316"/>
      <c r="L37" s="316"/>
      <c r="M37" s="315"/>
      <c r="N37" s="316"/>
      <c r="O37" s="166" t="str">
        <f t="shared" si="6"/>
        <v/>
      </c>
      <c r="Q37" s="168"/>
      <c r="R37" s="168"/>
      <c r="S37" s="168"/>
      <c r="T37" s="168"/>
      <c r="U37" s="168"/>
      <c r="V37" s="171"/>
      <c r="AG37" s="239" t="str">
        <f>IF(V9="CO 4",(C199/C200)*100,"")</f>
        <v/>
      </c>
      <c r="AH37" s="240" t="str">
        <f>IF(V14="CO 4",(D199/D200)*100,"")</f>
        <v/>
      </c>
      <c r="AI37" s="240" t="str">
        <f>IF(V15="CO 4",(E199/E200)*100,"")</f>
        <v/>
      </c>
      <c r="AJ37" s="240" t="str">
        <f>IF(V16="CO 4",(F199/F200)*100,"")</f>
        <v/>
      </c>
      <c r="AK37" s="240" t="str">
        <f>IF(V17="CO 4",(G199/G200)*100,"")</f>
        <v/>
      </c>
      <c r="AL37" s="240" t="str">
        <f>IF(V18="CO 4",(H199/H200)*100,"")</f>
        <v/>
      </c>
      <c r="AM37" s="240" t="str">
        <f>IF(V19="CO 4",(I199/I200)*100,"")</f>
        <v/>
      </c>
      <c r="AN37" s="240" t="str">
        <f>IF(V20="CO 4",(J199/J200)*100,"")</f>
        <v/>
      </c>
      <c r="AO37" s="240" t="str">
        <f>IF(V21="CO 4",(K199/K200)*100,"")</f>
        <v/>
      </c>
      <c r="AP37" s="240" t="str">
        <f>IF(V22="CO 4",(L199/L200)*100,"")</f>
        <v/>
      </c>
      <c r="AQ37" s="240" t="str">
        <f>IF(V23="CO 4",(M199/M200)*100,"")</f>
        <v/>
      </c>
      <c r="AR37" s="240" t="str">
        <f>IF(V24="CO 4",(N199/N200)*100,"")</f>
        <v/>
      </c>
    </row>
    <row r="38">
      <c r="A38" s="124">
        <v>22.0</v>
      </c>
      <c r="B38" s="319"/>
      <c r="C38" s="315"/>
      <c r="D38" s="316"/>
      <c r="E38" s="316"/>
      <c r="F38" s="316"/>
      <c r="G38" s="316"/>
      <c r="H38" s="315"/>
      <c r="I38" s="316"/>
      <c r="J38" s="316"/>
      <c r="K38" s="316"/>
      <c r="L38" s="316"/>
      <c r="M38" s="315"/>
      <c r="N38" s="316"/>
      <c r="O38" s="166" t="str">
        <f t="shared" si="6"/>
        <v/>
      </c>
      <c r="Q38" s="168"/>
      <c r="R38" s="168"/>
      <c r="S38" s="168"/>
      <c r="T38" s="168"/>
      <c r="U38" s="168"/>
      <c r="V38" s="171"/>
      <c r="AG38" s="242" t="str">
        <f>IF(X9="CO 4",(C199/C200)*100,"")</f>
        <v/>
      </c>
      <c r="AH38" s="242" t="str">
        <f>IF(X14="CO 4",(D199/D200)*100,"")</f>
        <v/>
      </c>
      <c r="AI38" s="242" t="str">
        <f>IF(X15="CO 4",(E199/E200)*100,"")</f>
        <v/>
      </c>
      <c r="AJ38" s="242" t="str">
        <f>IF(X16="CO 4",(F199/F200)*100,"")</f>
        <v/>
      </c>
      <c r="AK38" s="242" t="str">
        <f>IF(X17="CO 4",(G199/G200)*100,"")</f>
        <v/>
      </c>
      <c r="AL38" s="242" t="str">
        <f>IF(X18="CO 4",(H199/H200)*100,"")</f>
        <v/>
      </c>
      <c r="AM38" s="242" t="str">
        <f>IF(X19="CO 4",(I199/I200)*100,"")</f>
        <v/>
      </c>
      <c r="AN38" s="242" t="str">
        <f>IF(X20="CO 4",(J199/J200)*100,"")</f>
        <v/>
      </c>
      <c r="AO38" s="242" t="str">
        <f>IF(X20="CO 4",(K199/K200)*100,"")</f>
        <v/>
      </c>
      <c r="AP38" s="242" t="str">
        <f>IF(X22="CO 4",(L199/L200)*100,"")</f>
        <v/>
      </c>
      <c r="AQ38" s="242" t="str">
        <f>IF(X23="CO 4",(M199/M200)*100,"")</f>
        <v/>
      </c>
      <c r="AR38" s="242" t="str">
        <f>IF(X24="CO 4",(N199/N200)*100,"")</f>
        <v/>
      </c>
    </row>
    <row r="39">
      <c r="A39" s="124">
        <v>23.0</v>
      </c>
      <c r="B39" s="319"/>
      <c r="C39" s="315"/>
      <c r="D39" s="316"/>
      <c r="E39" s="316"/>
      <c r="F39" s="316"/>
      <c r="G39" s="316"/>
      <c r="H39" s="315"/>
      <c r="I39" s="316"/>
      <c r="J39" s="316"/>
      <c r="K39" s="316"/>
      <c r="L39" s="316"/>
      <c r="M39" s="315"/>
      <c r="N39" s="316"/>
      <c r="O39" s="166" t="str">
        <f t="shared" si="6"/>
        <v/>
      </c>
      <c r="Q39" s="168"/>
      <c r="R39" s="168"/>
      <c r="S39" s="168"/>
      <c r="T39" s="168"/>
      <c r="U39" s="168"/>
      <c r="V39" s="171"/>
      <c r="AG39" s="239" t="str">
        <f>IF(Z9="CO 4",(C199/C200)*100,"")</f>
        <v/>
      </c>
      <c r="AH39" s="239" t="str">
        <f>IF(Z14="CO 4",(D199/D200)*100,"")</f>
        <v/>
      </c>
      <c r="AI39" s="239" t="str">
        <f>IF(Z15="CO 4",(E199/E200)*100,"")</f>
        <v/>
      </c>
      <c r="AJ39" s="239" t="str">
        <f>IF(Z16="CO 4",(F199/F200)*100,"")</f>
        <v/>
      </c>
      <c r="AK39" s="239" t="str">
        <f>IF(Z17="CO 4",(G199/G200)*100,"")</f>
        <v/>
      </c>
      <c r="AL39" s="239" t="str">
        <f>IF(X18="CO 4",(H199/H200)*100,"")</f>
        <v/>
      </c>
      <c r="AM39" s="239" t="str">
        <f>IF(Z19="CO 4",(I199/I200)*100,"")</f>
        <v/>
      </c>
      <c r="AN39" s="239" t="str">
        <f>IF(Z20="CO 4",(J199/J200)*100,"")</f>
        <v/>
      </c>
      <c r="AO39" s="239" t="str">
        <f>IF(Z20="CO 4",(K199/K200)*100,"")</f>
        <v/>
      </c>
      <c r="AP39" s="239" t="str">
        <f>IF(Z22="CO 4",(L199/L200)*100,"")</f>
        <v/>
      </c>
      <c r="AQ39" s="239" t="str">
        <f>IF(Z23="CO 4",(M199/M200)*100,"")</f>
        <v/>
      </c>
      <c r="AR39" s="239" t="str">
        <f>IF(Z24="CO 4",(N199/N200)*100,"")</f>
        <v/>
      </c>
    </row>
    <row r="40">
      <c r="A40" s="124">
        <v>24.0</v>
      </c>
      <c r="B40" s="319"/>
      <c r="C40" s="315"/>
      <c r="D40" s="316"/>
      <c r="E40" s="316"/>
      <c r="F40" s="316"/>
      <c r="G40" s="316"/>
      <c r="H40" s="315"/>
      <c r="I40" s="316"/>
      <c r="J40" s="316"/>
      <c r="K40" s="316"/>
      <c r="L40" s="316"/>
      <c r="M40" s="315"/>
      <c r="N40" s="316"/>
      <c r="O40" s="166" t="str">
        <f t="shared" si="6"/>
        <v/>
      </c>
      <c r="Q40" s="168"/>
      <c r="R40" s="168"/>
      <c r="S40" s="168"/>
      <c r="T40" s="168"/>
      <c r="U40" s="168"/>
      <c r="V40" s="171"/>
      <c r="AG40" s="320" t="str">
        <f>IF(AB14="CO 4",(C199/C200)*100,"")</f>
        <v/>
      </c>
      <c r="AH40" s="242" t="str">
        <f>IF(AB15="CO 4",(C199/C200)*100,"")</f>
        <v/>
      </c>
      <c r="AI40" s="242" t="str">
        <f>IF(AB16="CO 4",(C199/C200)*100,"")</f>
        <v/>
      </c>
      <c r="AJ40" s="242" t="str">
        <f>IF(AB17="CO 4",(C199/C200)*100,"")</f>
        <v/>
      </c>
      <c r="AK40" s="242" t="str">
        <f>IF(AB18="CO 4",(C199/C200)*100,"")</f>
        <v/>
      </c>
      <c r="AL40" s="242" t="str">
        <f>IF(AB19="CO 4",(C199/C200)*100,"")</f>
        <v/>
      </c>
      <c r="AM40" s="242" t="str">
        <f>IF(AB20="CO 4",(C199/C200)*100,"")</f>
        <v/>
      </c>
      <c r="AN40" s="242" t="str">
        <f>IF(AB21="CO 4",(C199/C200)*100,"")</f>
        <v/>
      </c>
      <c r="AO40" s="242" t="str">
        <f>IF(AB22="CO 4",(C199/C200)*100,"")</f>
        <v/>
      </c>
      <c r="AP40" s="242" t="str">
        <f>IF(AB23="CO 4",(C199/C200)*100,"")</f>
        <v/>
      </c>
      <c r="AQ40" s="242" t="str">
        <f>IF(AB24="CO 4",(C199/C200)*100,"")</f>
        <v/>
      </c>
      <c r="AR40" s="242" t="str">
        <f>IF(AB25="CO 4",(C199/C200)*100,"")</f>
        <v/>
      </c>
    </row>
    <row r="41">
      <c r="A41" s="124">
        <v>25.0</v>
      </c>
      <c r="B41" s="319"/>
      <c r="C41" s="315"/>
      <c r="D41" s="316"/>
      <c r="E41" s="316"/>
      <c r="F41" s="316"/>
      <c r="G41" s="316"/>
      <c r="H41" s="315"/>
      <c r="I41" s="316"/>
      <c r="J41" s="316"/>
      <c r="K41" s="316"/>
      <c r="L41" s="316"/>
      <c r="M41" s="315"/>
      <c r="N41" s="316"/>
      <c r="O41" s="166" t="str">
        <f t="shared" si="6"/>
        <v/>
      </c>
      <c r="Q41" s="168"/>
      <c r="R41" s="168"/>
      <c r="S41" s="168"/>
      <c r="T41" s="168"/>
      <c r="U41" s="168"/>
      <c r="V41" s="171"/>
      <c r="AG41" s="242" t="str">
        <f>IF(AD14="CO 4",(C200/C201)*100,"")</f>
        <v/>
      </c>
      <c r="AH41" s="268" t="str">
        <f>IF(AD15="CO 4",(C200/C201)*100,"")</f>
        <v/>
      </c>
      <c r="AI41" s="239" t="str">
        <f>IF(AD16="CO 4",(C200/C201)*100,"")</f>
        <v/>
      </c>
      <c r="AJ41" s="239" t="str">
        <f>IF(AD17="CO 4",(C200/C201)*100,"")</f>
        <v/>
      </c>
      <c r="AK41" s="239" t="str">
        <f>IF(AD18="CO 4",(C200/C201)*100,"")</f>
        <v/>
      </c>
      <c r="AL41" s="239" t="str">
        <f>IF(AD19="CO 4",(C200/C201)*100,"")</f>
        <v/>
      </c>
      <c r="AM41" s="239" t="str">
        <f>IF(AD20="CO 4",(C200/C201)*100,"")</f>
        <v/>
      </c>
      <c r="AN41" s="239" t="str">
        <f>IF(AD21="CO 4",(C200/C201)*100,"")</f>
        <v/>
      </c>
      <c r="AO41" s="239" t="str">
        <f>IF(AD22="CO 4",(C200/C201)*100,"")</f>
        <v/>
      </c>
      <c r="AP41" s="239" t="str">
        <f>IF(AD23="CO 4",(C200/C201)*100,"")</f>
        <v/>
      </c>
      <c r="AQ41" s="268" t="str">
        <f>IF(AD24="CO 4",(C200/C201)*100,"")</f>
        <v/>
      </c>
      <c r="AR41" s="239" t="str">
        <f>IF(AD25="CO 4",(C200/C201)*100,"")</f>
        <v/>
      </c>
    </row>
    <row r="42">
      <c r="A42" s="124">
        <v>26.0</v>
      </c>
      <c r="B42" s="319"/>
      <c r="C42" s="315"/>
      <c r="D42" s="316"/>
      <c r="E42" s="316"/>
      <c r="F42" s="316"/>
      <c r="G42" s="316"/>
      <c r="H42" s="315"/>
      <c r="I42" s="316"/>
      <c r="J42" s="316"/>
      <c r="K42" s="316"/>
      <c r="L42" s="316"/>
      <c r="M42" s="315"/>
      <c r="N42" s="316"/>
      <c r="O42" s="166" t="str">
        <f t="shared" si="6"/>
        <v/>
      </c>
      <c r="Q42" s="168"/>
      <c r="R42" s="168"/>
      <c r="S42" s="168"/>
      <c r="T42" s="168"/>
      <c r="U42" s="168"/>
      <c r="V42" s="171"/>
      <c r="AG42" s="302" t="str">
        <f t="shared" ref="AG42:AR42" si="9">IF(COUNTBLANK(AG36:AG41)=6,"",AVERAGE(AG36:AG41))</f>
        <v/>
      </c>
      <c r="AH42" s="302" t="str">
        <f t="shared" si="9"/>
        <v/>
      </c>
      <c r="AI42" s="302" t="str">
        <f t="shared" si="9"/>
        <v/>
      </c>
      <c r="AJ42" s="302" t="str">
        <f t="shared" si="9"/>
        <v/>
      </c>
      <c r="AK42" s="302" t="str">
        <f t="shared" si="9"/>
        <v/>
      </c>
      <c r="AL42" s="302" t="str">
        <f t="shared" si="9"/>
        <v/>
      </c>
      <c r="AM42" s="302" t="str">
        <f t="shared" si="9"/>
        <v/>
      </c>
      <c r="AN42" s="302" t="str">
        <f t="shared" si="9"/>
        <v/>
      </c>
      <c r="AO42" s="302" t="str">
        <f t="shared" si="9"/>
        <v/>
      </c>
      <c r="AP42" s="302" t="str">
        <f t="shared" si="9"/>
        <v/>
      </c>
      <c r="AQ42" s="302" t="str">
        <f t="shared" si="9"/>
        <v/>
      </c>
      <c r="AR42" s="302" t="str">
        <f t="shared" si="9"/>
        <v/>
      </c>
    </row>
    <row r="43">
      <c r="A43" s="124">
        <v>27.0</v>
      </c>
      <c r="B43" s="319"/>
      <c r="C43" s="315"/>
      <c r="D43" s="316"/>
      <c r="E43" s="316"/>
      <c r="F43" s="316"/>
      <c r="G43" s="316"/>
      <c r="H43" s="315"/>
      <c r="I43" s="316"/>
      <c r="J43" s="316"/>
      <c r="K43" s="316"/>
      <c r="L43" s="316"/>
      <c r="M43" s="315"/>
      <c r="N43" s="316"/>
      <c r="O43" s="166" t="str">
        <f t="shared" si="6"/>
        <v/>
      </c>
      <c r="Q43" s="168"/>
      <c r="R43" s="168"/>
      <c r="S43" s="168"/>
      <c r="T43" s="168"/>
      <c r="U43" s="168"/>
      <c r="V43" s="171"/>
      <c r="AG43" s="272"/>
      <c r="AH43" s="272"/>
      <c r="AI43" s="272"/>
      <c r="AJ43" s="272"/>
      <c r="AK43" s="272"/>
      <c r="AL43" s="272"/>
      <c r="AM43" s="272"/>
      <c r="AN43" s="272"/>
      <c r="AO43" s="272"/>
      <c r="AP43" s="272"/>
      <c r="AQ43" s="272"/>
      <c r="AR43" s="272"/>
    </row>
    <row r="44">
      <c r="A44" s="124">
        <v>28.0</v>
      </c>
      <c r="B44" s="319"/>
      <c r="C44" s="315"/>
      <c r="D44" s="316"/>
      <c r="E44" s="316"/>
      <c r="F44" s="316"/>
      <c r="G44" s="317"/>
      <c r="H44" s="315"/>
      <c r="I44" s="316"/>
      <c r="J44" s="316"/>
      <c r="K44" s="316"/>
      <c r="L44" s="317"/>
      <c r="M44" s="315"/>
      <c r="N44" s="316"/>
      <c r="O44" s="166" t="str">
        <f t="shared" si="6"/>
        <v/>
      </c>
      <c r="Q44" s="168"/>
      <c r="R44" s="168"/>
      <c r="S44" s="168"/>
      <c r="T44" s="168"/>
      <c r="U44" s="168"/>
      <c r="V44" s="171"/>
      <c r="AG44" s="237" t="s">
        <v>147</v>
      </c>
      <c r="AH44" s="3"/>
      <c r="AI44" s="3"/>
      <c r="AJ44" s="3"/>
      <c r="AK44" s="3"/>
      <c r="AL44" s="3"/>
      <c r="AM44" s="3"/>
      <c r="AN44" s="3"/>
      <c r="AO44" s="3"/>
      <c r="AP44" s="3"/>
      <c r="AQ44" s="3"/>
      <c r="AR44" s="4"/>
    </row>
    <row r="45">
      <c r="A45" s="124">
        <v>29.0</v>
      </c>
      <c r="B45" s="319"/>
      <c r="C45" s="315"/>
      <c r="D45" s="316"/>
      <c r="E45" s="316"/>
      <c r="F45" s="316"/>
      <c r="G45" s="316"/>
      <c r="H45" s="315"/>
      <c r="I45" s="316"/>
      <c r="J45" s="316"/>
      <c r="K45" s="316"/>
      <c r="L45" s="316"/>
      <c r="M45" s="315"/>
      <c r="N45" s="316"/>
      <c r="O45" s="166" t="str">
        <f t="shared" si="6"/>
        <v/>
      </c>
      <c r="Q45" s="168"/>
      <c r="R45" s="168"/>
      <c r="S45" s="168"/>
      <c r="T45" s="168"/>
      <c r="U45" s="168"/>
      <c r="V45" s="171"/>
      <c r="AG45" s="238" t="s">
        <v>192</v>
      </c>
      <c r="AH45" s="238" t="s">
        <v>193</v>
      </c>
      <c r="AI45" s="238" t="s">
        <v>194</v>
      </c>
      <c r="AJ45" s="238" t="s">
        <v>195</v>
      </c>
      <c r="AK45" s="238" t="s">
        <v>196</v>
      </c>
      <c r="AL45" s="238" t="s">
        <v>236</v>
      </c>
      <c r="AM45" s="238" t="s">
        <v>237</v>
      </c>
      <c r="AN45" s="238" t="s">
        <v>238</v>
      </c>
      <c r="AO45" s="238" t="s">
        <v>239</v>
      </c>
      <c r="AP45" s="238" t="s">
        <v>240</v>
      </c>
      <c r="AQ45" s="238" t="s">
        <v>241</v>
      </c>
      <c r="AR45" s="238" t="s">
        <v>242</v>
      </c>
    </row>
    <row r="46">
      <c r="A46" s="124">
        <v>30.0</v>
      </c>
      <c r="B46" s="319"/>
      <c r="C46" s="315"/>
      <c r="D46" s="316"/>
      <c r="E46" s="316"/>
      <c r="F46" s="316"/>
      <c r="G46" s="316"/>
      <c r="H46" s="315"/>
      <c r="I46" s="316"/>
      <c r="J46" s="316"/>
      <c r="K46" s="316"/>
      <c r="L46" s="316"/>
      <c r="M46" s="315"/>
      <c r="N46" s="316"/>
      <c r="O46" s="166" t="str">
        <f t="shared" si="6"/>
        <v/>
      </c>
      <c r="Q46" s="168"/>
      <c r="R46" s="168"/>
      <c r="S46" s="168"/>
      <c r="T46" s="168"/>
      <c r="U46" s="168"/>
      <c r="V46" s="171"/>
      <c r="AG46" s="239" t="str">
        <f>IF(T9="CO 5",(C199/C200)*100,"")</f>
        <v/>
      </c>
      <c r="AH46" s="240" t="str">
        <f>IF(T14="CO 5",(D199/D200)*100,"")</f>
        <v/>
      </c>
      <c r="AI46" s="240" t="str">
        <f>IF(AD15="CO 5",(C200/C201)*100,"")</f>
        <v/>
      </c>
      <c r="AJ46" s="240" t="str">
        <f>IF(T16="CO 5",(F199/F200)*100,"")</f>
        <v/>
      </c>
      <c r="AK46" s="240" t="str">
        <f>IF(T17="CO 5",(G199/G200)*100,"")</f>
        <v/>
      </c>
      <c r="AL46" s="240" t="str">
        <f>IF(T18="CO 5",(H199/H200)*100,"")</f>
        <v/>
      </c>
      <c r="AM46" s="240" t="str">
        <f>IF(T19="CO 5",(I199/I200)*100,"")</f>
        <v/>
      </c>
      <c r="AN46" s="240" t="str">
        <f>IF(T20="CO 5",(J199/J200)*100,"")</f>
        <v/>
      </c>
      <c r="AO46" s="240" t="str">
        <f>IF(T21="CO 5",(K199/K200)*100,"")</f>
        <v/>
      </c>
      <c r="AP46" s="240" t="str">
        <f>IF(T22="CO 5",(L199/L200)*100,"")</f>
        <v/>
      </c>
      <c r="AQ46" s="240" t="str">
        <f>IF(T23="CO 5",(M199/M200)*100,"")</f>
        <v/>
      </c>
      <c r="AR46" s="240" t="str">
        <f>IF(T24="CO 5",(N199/N200)*100,"")</f>
        <v/>
      </c>
    </row>
    <row r="47">
      <c r="A47" s="124">
        <v>31.0</v>
      </c>
      <c r="B47" s="319"/>
      <c r="C47" s="315"/>
      <c r="D47" s="316"/>
      <c r="E47" s="316"/>
      <c r="F47" s="316"/>
      <c r="G47" s="316"/>
      <c r="H47" s="315"/>
      <c r="I47" s="316"/>
      <c r="J47" s="316"/>
      <c r="K47" s="316"/>
      <c r="L47" s="316"/>
      <c r="M47" s="315"/>
      <c r="N47" s="316"/>
      <c r="O47" s="166" t="str">
        <f t="shared" si="6"/>
        <v/>
      </c>
      <c r="Q47" s="168"/>
      <c r="R47" s="168"/>
      <c r="S47" s="168"/>
      <c r="T47" s="168"/>
      <c r="U47" s="168"/>
      <c r="V47" s="171"/>
      <c r="AG47" s="239" t="str">
        <f>IF(V9="CO 5",(C199/C200)*100,"")</f>
        <v/>
      </c>
      <c r="AH47" s="240" t="str">
        <f>IF(V14="CO 5",(D199/D200)*100,"")</f>
        <v/>
      </c>
      <c r="AI47" s="240" t="str">
        <f>IF(V15="CO 5",(E199/E200)*100,"")</f>
        <v/>
      </c>
      <c r="AJ47" s="240" t="str">
        <f>IF(V16="CO 5",(F199/F200)*100,"")</f>
        <v/>
      </c>
      <c r="AK47" s="240" t="str">
        <f>IF(V17="CO 5",(G199/G200)*100,"")</f>
        <v/>
      </c>
      <c r="AL47" s="240" t="str">
        <f>IF(V18="CO 5",(H199/H200)*100,"")</f>
        <v/>
      </c>
      <c r="AM47" s="240" t="str">
        <f>IF(V19="CO 5",(I199/I200)*100,"")</f>
        <v/>
      </c>
      <c r="AN47" s="240" t="str">
        <f>IF(V20="CO 5",(J199/J200)*100,"")</f>
        <v/>
      </c>
      <c r="AO47" s="240" t="str">
        <f>IF(V21="CO 5",(K199/K200)*100,"")</f>
        <v/>
      </c>
      <c r="AP47" s="240" t="str">
        <f>IF(V22="CO 5",(L199/L200)*100,"")</f>
        <v/>
      </c>
      <c r="AQ47" s="240" t="str">
        <f>IF(V23="CO 5",(M199/M200)*100,"")</f>
        <v/>
      </c>
      <c r="AR47" s="240" t="str">
        <f>IF(V24="CO 5",(N199/N200)*100,"")</f>
        <v/>
      </c>
    </row>
    <row r="48">
      <c r="A48" s="124">
        <v>32.0</v>
      </c>
      <c r="B48" s="319"/>
      <c r="C48" s="315"/>
      <c r="D48" s="316"/>
      <c r="E48" s="316"/>
      <c r="F48" s="316"/>
      <c r="G48" s="316"/>
      <c r="H48" s="315"/>
      <c r="I48" s="316"/>
      <c r="J48" s="316"/>
      <c r="K48" s="316"/>
      <c r="L48" s="316"/>
      <c r="M48" s="315"/>
      <c r="N48" s="316"/>
      <c r="O48" s="166" t="str">
        <f t="shared" si="6"/>
        <v/>
      </c>
      <c r="Q48" s="168"/>
      <c r="R48" s="168"/>
      <c r="S48" s="168"/>
      <c r="T48" s="168"/>
      <c r="U48" s="168"/>
      <c r="V48" s="171"/>
      <c r="AG48" s="242" t="str">
        <f>IF(X9="CO 5",(C199/C200)*100,"")</f>
        <v/>
      </c>
      <c r="AH48" s="242" t="str">
        <f>IF(X14="CO 5",(D199/D200)*100,"")</f>
        <v/>
      </c>
      <c r="AI48" s="242" t="str">
        <f>IF(X15="CO 5",(E199/E200)*100,"")</f>
        <v/>
      </c>
      <c r="AJ48" s="242" t="str">
        <f>IF(X16="CO 5",(F199/F200)*100,"")</f>
        <v/>
      </c>
      <c r="AK48" s="242" t="str">
        <f>IF(X17="CO 5",(G199/G200)*100,"")</f>
        <v/>
      </c>
      <c r="AL48" s="242" t="str">
        <f>IF(X18="CO 5",(H199/H200)*100,"")</f>
        <v/>
      </c>
      <c r="AM48" s="242" t="str">
        <f>IF(X19="CO 5",(I199/I200)*100,"")</f>
        <v/>
      </c>
      <c r="AN48" s="242" t="str">
        <f>IF(X20="CO 5",(J199/J200)*100,"")</f>
        <v/>
      </c>
      <c r="AO48" s="242" t="str">
        <f>IF(X20="CO 5",(K199/K200)*100,"")</f>
        <v/>
      </c>
      <c r="AP48" s="242" t="str">
        <f>IF(X22="CO 5",(L199/L200)*100,"")</f>
        <v/>
      </c>
      <c r="AQ48" s="242" t="str">
        <f>IF(X23="CO 5",(M199/M200)*100,"")</f>
        <v/>
      </c>
      <c r="AR48" s="242" t="str">
        <f>IF(X24="CO 5",(N199/N200)*100,"")</f>
        <v/>
      </c>
    </row>
    <row r="49">
      <c r="A49" s="124">
        <v>33.0</v>
      </c>
      <c r="B49" s="319"/>
      <c r="C49" s="315"/>
      <c r="D49" s="316"/>
      <c r="E49" s="316"/>
      <c r="F49" s="316"/>
      <c r="G49" s="316"/>
      <c r="H49" s="315"/>
      <c r="I49" s="316"/>
      <c r="J49" s="316"/>
      <c r="K49" s="316"/>
      <c r="L49" s="316"/>
      <c r="M49" s="315"/>
      <c r="N49" s="316"/>
      <c r="O49" s="166" t="str">
        <f t="shared" si="6"/>
        <v/>
      </c>
      <c r="Q49" s="168"/>
      <c r="R49" s="168"/>
      <c r="S49" s="168"/>
      <c r="T49" s="168"/>
      <c r="U49" s="168"/>
      <c r="V49" s="171"/>
      <c r="AG49" s="239" t="str">
        <f>IF(Z9="CO 5",(C199/C200)*100,"")</f>
        <v/>
      </c>
      <c r="AH49" s="239" t="str">
        <f>IF(Z14="CO 5",(D199/D200)*100,"")</f>
        <v/>
      </c>
      <c r="AI49" s="239" t="str">
        <f>IF(Z15="CO 5",(E199/E200)*100,"")</f>
        <v/>
      </c>
      <c r="AJ49" s="239" t="str">
        <f>IF(Z16="CO 5",(F199/F200)*100,"")</f>
        <v/>
      </c>
      <c r="AK49" s="239" t="str">
        <f>IF(Z17="CO 5",(G199/G200)*100,"")</f>
        <v/>
      </c>
      <c r="AL49" s="239" t="str">
        <f>IF(X18="CO 5",(H199/H200)*100,"")</f>
        <v/>
      </c>
      <c r="AM49" s="239" t="str">
        <f>IF(Z19="CO 5",(I199/I200)*100,"")</f>
        <v/>
      </c>
      <c r="AN49" s="239" t="str">
        <f>IF(Z20="CO 5",(J199/J200)*100,"")</f>
        <v/>
      </c>
      <c r="AO49" s="239" t="str">
        <f>IF(Z20="CO 5",(K199/K200)*100,"")</f>
        <v/>
      </c>
      <c r="AP49" s="239" t="str">
        <f>IF(Z22="CO 5",(L199/L200)*100,"")</f>
        <v/>
      </c>
      <c r="AQ49" s="239" t="str">
        <f>IF(Z23="CO 5",(M199/M200)*100,"")</f>
        <v/>
      </c>
      <c r="AR49" s="239" t="str">
        <f>IF(Z24="CO 5",(N199/N200)*100,"")</f>
        <v/>
      </c>
    </row>
    <row r="50">
      <c r="A50" s="124">
        <v>34.0</v>
      </c>
      <c r="B50" s="319"/>
      <c r="C50" s="315"/>
      <c r="D50" s="316"/>
      <c r="E50" s="316"/>
      <c r="F50" s="316"/>
      <c r="G50" s="316"/>
      <c r="H50" s="315"/>
      <c r="I50" s="316"/>
      <c r="J50" s="316"/>
      <c r="K50" s="316"/>
      <c r="L50" s="316"/>
      <c r="M50" s="315"/>
      <c r="N50" s="316"/>
      <c r="O50" s="166" t="str">
        <f t="shared" si="6"/>
        <v/>
      </c>
      <c r="Q50" s="168"/>
      <c r="R50" s="168"/>
      <c r="S50" s="168"/>
      <c r="T50" s="168"/>
      <c r="U50" s="168"/>
      <c r="V50" s="171"/>
      <c r="AG50" s="320" t="str">
        <f>IF(AB14="CO 5",(C199/C200)*100,"")</f>
        <v/>
      </c>
      <c r="AH50" s="242" t="str">
        <f>IF(AB15="CO 5",(C199/C200)*100,"")</f>
        <v/>
      </c>
      <c r="AI50" s="242" t="str">
        <f>IF(AB16="CO 5",(C199/C200)*100,"")</f>
        <v/>
      </c>
      <c r="AJ50" s="242" t="str">
        <f>IF(AB17="CO 5",(C199/C200)*100,"")</f>
        <v/>
      </c>
      <c r="AK50" s="242" t="str">
        <f>IF(AB18="CO 5",(C199/C200)*100,"")</f>
        <v/>
      </c>
      <c r="AL50" s="242" t="str">
        <f>IF(AB19="CO 5",(C199/C200)*100,"")</f>
        <v/>
      </c>
      <c r="AM50" s="242" t="str">
        <f>IF(AB20="CO 5",(C199/C200)*100,"")</f>
        <v/>
      </c>
      <c r="AN50" s="242" t="str">
        <f>IF(AB21="CO 5",(C199/C200)*100,"")</f>
        <v/>
      </c>
      <c r="AO50" s="242" t="str">
        <f>IF(AB22="CO 5",(C199/C200)*100,"")</f>
        <v/>
      </c>
      <c r="AP50" s="242" t="str">
        <f>IF(AB23="CO 5",(C199/C200)*100,"")</f>
        <v/>
      </c>
      <c r="AQ50" s="242" t="str">
        <f>IF(AB24="CO 5",(C199/C200)*100,"")</f>
        <v/>
      </c>
      <c r="AR50" s="242" t="str">
        <f>IF(AB25="CO 5",(C199/C200)*100,"")</f>
        <v/>
      </c>
    </row>
    <row r="51">
      <c r="A51" s="124">
        <v>35.0</v>
      </c>
      <c r="B51" s="319"/>
      <c r="C51" s="315"/>
      <c r="D51" s="316"/>
      <c r="E51" s="316"/>
      <c r="F51" s="316"/>
      <c r="G51" s="316"/>
      <c r="H51" s="315"/>
      <c r="I51" s="316"/>
      <c r="J51" s="316"/>
      <c r="K51" s="316"/>
      <c r="L51" s="316"/>
      <c r="M51" s="315"/>
      <c r="N51" s="316"/>
      <c r="O51" s="166" t="str">
        <f t="shared" si="6"/>
        <v/>
      </c>
      <c r="Q51" s="168"/>
      <c r="R51" s="168"/>
      <c r="S51" s="168"/>
      <c r="T51" s="168"/>
      <c r="U51" s="168"/>
      <c r="V51" s="171"/>
      <c r="AG51" s="242" t="str">
        <f>IF(AD14="CO 5",(C200/C201)*100,"")</f>
        <v/>
      </c>
      <c r="AH51" s="268" t="str">
        <f>IF(AD15="CO 5",(C200/C201)*100,"")</f>
        <v/>
      </c>
      <c r="AI51" s="239" t="str">
        <f>IF(AD16="CO 5",(C200/C201)*100,"")</f>
        <v/>
      </c>
      <c r="AJ51" s="239" t="str">
        <f>IF(AD17="CO 5",(C200/C201)*100,"")</f>
        <v/>
      </c>
      <c r="AK51" s="268" t="str">
        <f>IF(AD18="CO 5",(C200/C201)*100,"")</f>
        <v/>
      </c>
      <c r="AL51" s="239" t="str">
        <f>IF(AD19="CO 5",(C200/C201)*100,"")</f>
        <v/>
      </c>
      <c r="AM51" s="239" t="str">
        <f>IF(AD20="CO 5",(C200/C201)*100,"")</f>
        <v/>
      </c>
      <c r="AN51" s="239" t="str">
        <f>IF(AD21="CO 5",(C200/C201)*100,"")</f>
        <v/>
      </c>
      <c r="AO51" s="239" t="str">
        <f>IF(AD22="CO 5",(C200/C201)*100,"")</f>
        <v/>
      </c>
      <c r="AP51" s="239" t="str">
        <f>IF(AD23="CO 5",(C200/C201)*100,"")</f>
        <v/>
      </c>
      <c r="AQ51" s="239" t="str">
        <f>IF(AD24="CO 5",(C200/C201)*100,"")</f>
        <v/>
      </c>
      <c r="AR51" s="239" t="str">
        <f>IF(AD25="CO 5",(C200/C201)*100,"")</f>
        <v/>
      </c>
    </row>
    <row r="52">
      <c r="A52" s="124">
        <v>36.0</v>
      </c>
      <c r="B52" s="319"/>
      <c r="C52" s="315"/>
      <c r="D52" s="316"/>
      <c r="E52" s="317"/>
      <c r="F52" s="316"/>
      <c r="G52" s="316"/>
      <c r="H52" s="315"/>
      <c r="I52" s="316"/>
      <c r="J52" s="317"/>
      <c r="K52" s="316"/>
      <c r="L52" s="316"/>
      <c r="M52" s="315"/>
      <c r="N52" s="316"/>
      <c r="O52" s="166" t="str">
        <f t="shared" si="6"/>
        <v/>
      </c>
      <c r="Q52" s="168"/>
      <c r="R52" s="168"/>
      <c r="S52" s="168"/>
      <c r="T52" s="168"/>
      <c r="U52" s="168"/>
      <c r="V52" s="171"/>
      <c r="AG52" s="302" t="str">
        <f t="shared" ref="AG52:AR52" si="10">IF(COUNTBLANK(AG46:AG51)=6,"",AVERAGE(AG46:AG51))</f>
        <v/>
      </c>
      <c r="AH52" s="302" t="str">
        <f t="shared" si="10"/>
        <v/>
      </c>
      <c r="AI52" s="302" t="str">
        <f t="shared" si="10"/>
        <v/>
      </c>
      <c r="AJ52" s="302" t="str">
        <f t="shared" si="10"/>
        <v/>
      </c>
      <c r="AK52" s="302" t="str">
        <f t="shared" si="10"/>
        <v/>
      </c>
      <c r="AL52" s="302" t="str">
        <f t="shared" si="10"/>
        <v/>
      </c>
      <c r="AM52" s="302" t="str">
        <f t="shared" si="10"/>
        <v/>
      </c>
      <c r="AN52" s="302" t="str">
        <f t="shared" si="10"/>
        <v/>
      </c>
      <c r="AO52" s="302" t="str">
        <f t="shared" si="10"/>
        <v/>
      </c>
      <c r="AP52" s="302" t="str">
        <f t="shared" si="10"/>
        <v/>
      </c>
      <c r="AQ52" s="302" t="str">
        <f t="shared" si="10"/>
        <v/>
      </c>
      <c r="AR52" s="302" t="str">
        <f t="shared" si="10"/>
        <v/>
      </c>
    </row>
    <row r="53">
      <c r="A53" s="124">
        <v>37.0</v>
      </c>
      <c r="B53" s="319"/>
      <c r="C53" s="315"/>
      <c r="D53" s="316"/>
      <c r="E53" s="316"/>
      <c r="F53" s="316"/>
      <c r="G53" s="316"/>
      <c r="H53" s="315"/>
      <c r="I53" s="316"/>
      <c r="J53" s="316"/>
      <c r="K53" s="316"/>
      <c r="L53" s="316"/>
      <c r="M53" s="315"/>
      <c r="N53" s="316"/>
      <c r="O53" s="166" t="str">
        <f t="shared" si="6"/>
        <v/>
      </c>
      <c r="Q53" s="168"/>
      <c r="R53" s="168"/>
      <c r="S53" s="168"/>
      <c r="T53" s="168"/>
      <c r="U53" s="168"/>
      <c r="V53" s="171"/>
      <c r="AG53" s="183"/>
      <c r="AH53" s="183"/>
      <c r="AI53" s="183"/>
      <c r="AJ53" s="183"/>
      <c r="AK53" s="183"/>
      <c r="AL53" s="183"/>
      <c r="AM53" s="183"/>
      <c r="AN53" s="183"/>
      <c r="AO53" s="183"/>
      <c r="AP53" s="183"/>
      <c r="AQ53" s="183"/>
      <c r="AR53" s="183"/>
    </row>
    <row r="54">
      <c r="A54" s="124">
        <v>38.0</v>
      </c>
      <c r="B54" s="319"/>
      <c r="C54" s="315"/>
      <c r="D54" s="316"/>
      <c r="E54" s="317"/>
      <c r="F54" s="316"/>
      <c r="G54" s="316"/>
      <c r="H54" s="315"/>
      <c r="I54" s="316"/>
      <c r="J54" s="317"/>
      <c r="K54" s="316"/>
      <c r="L54" s="316"/>
      <c r="M54" s="315"/>
      <c r="N54" s="316"/>
      <c r="O54" s="166" t="str">
        <f t="shared" si="6"/>
        <v/>
      </c>
      <c r="Q54" s="168"/>
      <c r="R54" s="168"/>
      <c r="S54" s="168"/>
      <c r="T54" s="168"/>
      <c r="U54" s="168"/>
      <c r="V54" s="171"/>
      <c r="AG54" s="237" t="s">
        <v>148</v>
      </c>
      <c r="AH54" s="3"/>
      <c r="AI54" s="3"/>
      <c r="AJ54" s="3"/>
      <c r="AK54" s="3"/>
      <c r="AL54" s="3"/>
      <c r="AM54" s="3"/>
      <c r="AN54" s="3"/>
      <c r="AO54" s="3"/>
      <c r="AP54" s="3"/>
      <c r="AQ54" s="3"/>
      <c r="AR54" s="4"/>
    </row>
    <row r="55">
      <c r="A55" s="124">
        <v>39.0</v>
      </c>
      <c r="B55" s="319"/>
      <c r="C55" s="315"/>
      <c r="D55" s="316"/>
      <c r="E55" s="316"/>
      <c r="F55" s="316"/>
      <c r="G55" s="316"/>
      <c r="H55" s="315"/>
      <c r="I55" s="316"/>
      <c r="J55" s="316"/>
      <c r="K55" s="316"/>
      <c r="L55" s="316"/>
      <c r="M55" s="315"/>
      <c r="N55" s="316"/>
      <c r="O55" s="166" t="str">
        <f t="shared" si="6"/>
        <v/>
      </c>
      <c r="Q55" s="168"/>
      <c r="R55" s="168"/>
      <c r="S55" s="168"/>
      <c r="T55" s="168"/>
      <c r="U55" s="168"/>
      <c r="V55" s="171"/>
      <c r="AG55" s="238" t="s">
        <v>192</v>
      </c>
      <c r="AH55" s="238" t="s">
        <v>193</v>
      </c>
      <c r="AI55" s="238" t="s">
        <v>194</v>
      </c>
      <c r="AJ55" s="238" t="s">
        <v>195</v>
      </c>
      <c r="AK55" s="238" t="s">
        <v>196</v>
      </c>
      <c r="AL55" s="238" t="s">
        <v>236</v>
      </c>
      <c r="AM55" s="238" t="s">
        <v>237</v>
      </c>
      <c r="AN55" s="238" t="s">
        <v>238</v>
      </c>
      <c r="AO55" s="238" t="s">
        <v>239</v>
      </c>
      <c r="AP55" s="238" t="s">
        <v>240</v>
      </c>
      <c r="AQ55" s="238" t="s">
        <v>241</v>
      </c>
      <c r="AR55" s="238" t="s">
        <v>242</v>
      </c>
    </row>
    <row r="56">
      <c r="A56" s="124">
        <v>40.0</v>
      </c>
      <c r="B56" s="319"/>
      <c r="C56" s="315"/>
      <c r="D56" s="316"/>
      <c r="E56" s="316"/>
      <c r="F56" s="316"/>
      <c r="G56" s="316"/>
      <c r="H56" s="315"/>
      <c r="I56" s="316"/>
      <c r="J56" s="316"/>
      <c r="K56" s="316"/>
      <c r="L56" s="316"/>
      <c r="M56" s="315"/>
      <c r="N56" s="316"/>
      <c r="O56" s="166" t="str">
        <f t="shared" si="6"/>
        <v/>
      </c>
      <c r="Q56" s="168"/>
      <c r="R56" s="168"/>
      <c r="S56" s="168"/>
      <c r="T56" s="168"/>
      <c r="U56" s="168"/>
      <c r="V56" s="171"/>
      <c r="AG56" s="239" t="str">
        <f>IF(T9="CO 6",(C199/C200)*100,"")</f>
        <v/>
      </c>
      <c r="AH56" s="240" t="str">
        <f>IF(T14="CO 6",(D199/D200)*100,"")</f>
        <v/>
      </c>
      <c r="AI56" s="240" t="str">
        <f>IF(AD15="CO 6",(C200/C201)*100,"")</f>
        <v/>
      </c>
      <c r="AJ56" s="240" t="str">
        <f>IF(T16="CO 6",(F199/F200)*100,"")</f>
        <v/>
      </c>
      <c r="AK56" s="240" t="str">
        <f>IF(T17="CO 6",(G199/G200)*100,"")</f>
        <v/>
      </c>
      <c r="AL56" s="240" t="str">
        <f>IF(T18="CO 6",(H199/H200)*100,"")</f>
        <v/>
      </c>
      <c r="AM56" s="240" t="str">
        <f>IF(T19="CO 6",(I199/I200)*100,"")</f>
        <v/>
      </c>
      <c r="AN56" s="240" t="str">
        <f>IF(T20="CO 6",(J199/J200)*100,"")</f>
        <v/>
      </c>
      <c r="AO56" s="240" t="str">
        <f>IF(T21="CO 6",(K199/K200)*100,"")</f>
        <v/>
      </c>
      <c r="AP56" s="240" t="str">
        <f>IF(T22="CO 6",(L199/L200)*100,"")</f>
        <v/>
      </c>
      <c r="AQ56" s="240" t="str">
        <f>IF(T23="CO 6",(M199/M200)*100,"")</f>
        <v/>
      </c>
      <c r="AR56" s="240" t="str">
        <f>IF(T24="CO 6",(N199/N200)*100,"")</f>
        <v/>
      </c>
    </row>
    <row r="57">
      <c r="A57" s="124">
        <v>41.0</v>
      </c>
      <c r="B57" s="319"/>
      <c r="C57" s="315"/>
      <c r="D57" s="316"/>
      <c r="E57" s="316"/>
      <c r="F57" s="316"/>
      <c r="G57" s="316"/>
      <c r="H57" s="315"/>
      <c r="I57" s="316"/>
      <c r="J57" s="316"/>
      <c r="K57" s="316"/>
      <c r="L57" s="316"/>
      <c r="M57" s="315"/>
      <c r="N57" s="316"/>
      <c r="O57" s="166" t="str">
        <f t="shared" si="6"/>
        <v/>
      </c>
      <c r="Q57" s="168"/>
      <c r="R57" s="168"/>
      <c r="S57" s="168"/>
      <c r="T57" s="168"/>
      <c r="U57" s="168"/>
      <c r="V57" s="171"/>
      <c r="AG57" s="239" t="str">
        <f>IF(V9="CO 6",(C199/C200)*100,"")</f>
        <v/>
      </c>
      <c r="AH57" s="240" t="str">
        <f>IF(V14="CO 6",(D199/D200)*100,"")</f>
        <v/>
      </c>
      <c r="AI57" s="240" t="str">
        <f>IF(V15="CO 6",(E199/E200)*100,"")</f>
        <v/>
      </c>
      <c r="AJ57" s="240" t="str">
        <f>IF(V16="CO 6",(F199/F200)*100,"")</f>
        <v/>
      </c>
      <c r="AK57" s="240" t="str">
        <f>IF(V17="CO 6",(G199/G200)*100,"")</f>
        <v/>
      </c>
      <c r="AL57" s="240" t="str">
        <f>IF(V18="CO 6",(H199/H200)*100,"")</f>
        <v/>
      </c>
      <c r="AM57" s="240" t="str">
        <f>IF(V19="CO 6",(I199/I200)*100,"")</f>
        <v/>
      </c>
      <c r="AN57" s="240" t="str">
        <f>IF(V20="CO 6",(J199/J200)*100,"")</f>
        <v/>
      </c>
      <c r="AO57" s="240" t="str">
        <f>IF(V21="CO 6",(K199/K200)*100,"")</f>
        <v/>
      </c>
      <c r="AP57" s="240" t="str">
        <f>IF(V22="CO 6",(L199/L200)*100,"")</f>
        <v/>
      </c>
      <c r="AQ57" s="240" t="str">
        <f>IF(V23="CO 6",(M199/M200)*100,"")</f>
        <v/>
      </c>
      <c r="AR57" s="240" t="str">
        <f>IF(V24="CO 6",(N199/N200)*100,"")</f>
        <v/>
      </c>
    </row>
    <row r="58">
      <c r="A58" s="124">
        <v>42.0</v>
      </c>
      <c r="B58" s="319"/>
      <c r="C58" s="315"/>
      <c r="D58" s="316"/>
      <c r="E58" s="316"/>
      <c r="F58" s="316"/>
      <c r="G58" s="316"/>
      <c r="H58" s="315"/>
      <c r="I58" s="316"/>
      <c r="J58" s="316"/>
      <c r="K58" s="316"/>
      <c r="L58" s="316"/>
      <c r="M58" s="315"/>
      <c r="N58" s="316"/>
      <c r="O58" s="166" t="str">
        <f t="shared" si="6"/>
        <v/>
      </c>
      <c r="Q58" s="168"/>
      <c r="R58" s="168"/>
      <c r="S58" s="168"/>
      <c r="T58" s="168"/>
      <c r="U58" s="168"/>
      <c r="V58" s="171"/>
      <c r="AG58" s="242" t="str">
        <f>IF(X9="CO 6",(C199/C200)*100,"")</f>
        <v/>
      </c>
      <c r="AH58" s="242" t="str">
        <f>IF(X14="CO 6",(D199/D200)*100,"")</f>
        <v/>
      </c>
      <c r="AI58" s="242" t="str">
        <f>IF(X15="CO 6",(E199/E200)*100,"")</f>
        <v/>
      </c>
      <c r="AJ58" s="242" t="str">
        <f>IF(X16="CO 6",(F199/F200)*100,"")</f>
        <v/>
      </c>
      <c r="AK58" s="242" t="str">
        <f>IF(X17="CO 6",(G199/G200)*100,"")</f>
        <v/>
      </c>
      <c r="AL58" s="242" t="str">
        <f>IF(X18="CO 6",(H199/H200)*100,"")</f>
        <v/>
      </c>
      <c r="AM58" s="242" t="str">
        <f>IF(X19="CO 6",(I199/I200)*100,"")</f>
        <v/>
      </c>
      <c r="AN58" s="242" t="str">
        <f>IF(X20="CO 6",(J199/J200)*100,"")</f>
        <v/>
      </c>
      <c r="AO58" s="242" t="str">
        <f>IF(X20="CO 6",(K199/K200)*100,"")</f>
        <v/>
      </c>
      <c r="AP58" s="242" t="str">
        <f>IF(X22="CO 6",(L199/L200)*100,"")</f>
        <v/>
      </c>
      <c r="AQ58" s="242" t="str">
        <f>IF(X23="CO 6",(M199/M200)*100,"")</f>
        <v/>
      </c>
      <c r="AR58" s="242" t="str">
        <f>IF(X24="CO 6",(N199/N200)*100,"")</f>
        <v/>
      </c>
    </row>
    <row r="59">
      <c r="A59" s="124">
        <v>43.0</v>
      </c>
      <c r="B59" s="319"/>
      <c r="C59" s="315"/>
      <c r="D59" s="316"/>
      <c r="E59" s="316"/>
      <c r="F59" s="316"/>
      <c r="G59" s="316"/>
      <c r="H59" s="315"/>
      <c r="I59" s="316"/>
      <c r="J59" s="316"/>
      <c r="K59" s="316"/>
      <c r="L59" s="316"/>
      <c r="M59" s="315"/>
      <c r="N59" s="316"/>
      <c r="O59" s="166" t="str">
        <f t="shared" si="6"/>
        <v/>
      </c>
      <c r="Q59" s="168"/>
      <c r="R59" s="168"/>
      <c r="S59" s="168"/>
      <c r="T59" s="168"/>
      <c r="U59" s="168"/>
      <c r="V59" s="171"/>
      <c r="AG59" s="239" t="str">
        <f>IF(Z9="CO 6",(C199/C200)*100,"")</f>
        <v/>
      </c>
      <c r="AH59" s="239" t="str">
        <f>IF(Z14="CO 6",(D199/D200)*100,"")</f>
        <v/>
      </c>
      <c r="AI59" s="239" t="str">
        <f>IF(Z15="CO 6",(E199/E200)*100,"")</f>
        <v/>
      </c>
      <c r="AJ59" s="239" t="str">
        <f>IF(Z16="CO 6",(F199/F200)*100,"")</f>
        <v/>
      </c>
      <c r="AK59" s="239" t="str">
        <f>IF(Z17="CO 6",(G199/G200)*100,"")</f>
        <v/>
      </c>
      <c r="AL59" s="239" t="str">
        <f>IF(X18="CO 6",(H199/H200)*100,"")</f>
        <v/>
      </c>
      <c r="AM59" s="239" t="str">
        <f>IF(Z19="CO 6",(I199/I200)*100,"")</f>
        <v/>
      </c>
      <c r="AN59" s="239" t="str">
        <f>IF(Z20="CO 6",(J199/J200)*100,"")</f>
        <v/>
      </c>
      <c r="AO59" s="239" t="str">
        <f>IF(Z20="CO 6",(K199/K200)*100,"")</f>
        <v/>
      </c>
      <c r="AP59" s="239" t="str">
        <f>IF(Z22="CO 6",(L199/L200)*100,"")</f>
        <v/>
      </c>
      <c r="AQ59" s="239" t="str">
        <f>IF(Z23="CO 6",(M199/M200)*100,"")</f>
        <v/>
      </c>
      <c r="AR59" s="239" t="str">
        <f>IF(Z24="CO 6",(N199/N200)*100,"")</f>
        <v/>
      </c>
    </row>
    <row r="60">
      <c r="A60" s="124">
        <v>44.0</v>
      </c>
      <c r="B60" s="319"/>
      <c r="C60" s="315"/>
      <c r="D60" s="316"/>
      <c r="E60" s="316"/>
      <c r="F60" s="316"/>
      <c r="G60" s="316"/>
      <c r="H60" s="315"/>
      <c r="I60" s="316"/>
      <c r="J60" s="316"/>
      <c r="K60" s="316"/>
      <c r="L60" s="316"/>
      <c r="M60" s="315"/>
      <c r="N60" s="316"/>
      <c r="O60" s="166" t="str">
        <f t="shared" si="6"/>
        <v/>
      </c>
      <c r="Q60" s="168"/>
      <c r="R60" s="168"/>
      <c r="S60" s="168"/>
      <c r="T60" s="168"/>
      <c r="U60" s="168"/>
      <c r="V60" s="171"/>
      <c r="AG60" s="320" t="str">
        <f>IF(AB14="CO 6",(C199/C200)*100,"")</f>
        <v/>
      </c>
      <c r="AH60" s="242" t="str">
        <f>IF(AB15="CO 6",(C199/C200)*100,"")</f>
        <v/>
      </c>
      <c r="AI60" s="242" t="str">
        <f>IF(AB16="CO 6",(C199/C200)*100,"")</f>
        <v/>
      </c>
      <c r="AJ60" s="242" t="str">
        <f>IF(AB17="CO 6",(C199/C200)*100,"")</f>
        <v/>
      </c>
      <c r="AK60" s="242" t="str">
        <f>IF(AB18="CO 6",(C199/C200)*100,"")</f>
        <v/>
      </c>
      <c r="AL60" s="242" t="str">
        <f>IF(AB19="CO 6",(C199/C200)*100,"")</f>
        <v/>
      </c>
      <c r="AM60" s="242" t="str">
        <f>IF(AB20="CO 6",(C199/C200)*100,"")</f>
        <v/>
      </c>
      <c r="AN60" s="242" t="str">
        <f>IF(AB21="CO 6",(C199/C200)*100,"")</f>
        <v/>
      </c>
      <c r="AO60" s="242" t="str">
        <f>IF(AB22="CO 6",(C199/C200)*100,"")</f>
        <v/>
      </c>
      <c r="AP60" s="242" t="str">
        <f>IF(AB23="CO 6",(C199/C200)*100,"")</f>
        <v/>
      </c>
      <c r="AQ60" s="242" t="str">
        <f>IF(AB24="CO 6",(C199/C200)*100,"")</f>
        <v/>
      </c>
      <c r="AR60" s="242" t="str">
        <f>IF(AB25="CO 6",(C199/C200)*100,"")</f>
        <v/>
      </c>
    </row>
    <row r="61">
      <c r="A61" s="124">
        <v>45.0</v>
      </c>
      <c r="B61" s="319"/>
      <c r="C61" s="315"/>
      <c r="D61" s="316"/>
      <c r="E61" s="317"/>
      <c r="F61" s="316"/>
      <c r="G61" s="316"/>
      <c r="H61" s="315"/>
      <c r="I61" s="316"/>
      <c r="J61" s="317"/>
      <c r="K61" s="316"/>
      <c r="L61" s="316"/>
      <c r="M61" s="315"/>
      <c r="N61" s="316"/>
      <c r="O61" s="166" t="str">
        <f t="shared" si="6"/>
        <v/>
      </c>
      <c r="Q61" s="168"/>
      <c r="R61" s="168"/>
      <c r="S61" s="168"/>
      <c r="T61" s="168"/>
      <c r="U61" s="168"/>
      <c r="V61" s="171"/>
      <c r="AG61" s="242" t="str">
        <f>IF(AD14="CO 6",(C200/C201)*100,"")</f>
        <v/>
      </c>
      <c r="AH61" s="268" t="str">
        <f>IF(AD15="CO 6",(C200/C201)*100,"")</f>
        <v/>
      </c>
      <c r="AI61" s="239" t="str">
        <f>IF(AD16="CO 6",(C200/C201)*100,"")</f>
        <v/>
      </c>
      <c r="AJ61" s="239" t="str">
        <f>IF(AD17="CO 6",(C200/C201)*100,"")</f>
        <v/>
      </c>
      <c r="AK61" s="239" t="str">
        <f>IF(AD18="CO 6",(C200/C201)*100,"")</f>
        <v/>
      </c>
      <c r="AL61" s="239" t="str">
        <f>IF(AD19="CO 6",(C200/C201)*100,"")</f>
        <v/>
      </c>
      <c r="AM61" s="239" t="str">
        <f>IF(AD20="CO 6",(C200/C201)*100,"")</f>
        <v/>
      </c>
      <c r="AN61" s="239" t="str">
        <f>IF(AD21="CO 6",(C200/C201)*100,"")</f>
        <v/>
      </c>
      <c r="AO61" s="239" t="str">
        <f>IF(AD22="CO 6",(C200/C201)*100,"")</f>
        <v/>
      </c>
      <c r="AP61" s="239" t="str">
        <f>IF(AD23="CO 6",(C200/C201)*100,"")</f>
        <v/>
      </c>
      <c r="AQ61" s="239" t="str">
        <f>IF(AD24="CO 6",(C200/C201)*100,"")</f>
        <v/>
      </c>
      <c r="AR61" s="239" t="str">
        <f>IF(AD25="CO 6",(C200/C201)*100,"")</f>
        <v/>
      </c>
    </row>
    <row r="62">
      <c r="A62" s="124">
        <v>46.0</v>
      </c>
      <c r="B62" s="319"/>
      <c r="C62" s="315"/>
      <c r="D62" s="316"/>
      <c r="E62" s="316"/>
      <c r="F62" s="316"/>
      <c r="G62" s="316"/>
      <c r="H62" s="315"/>
      <c r="I62" s="316"/>
      <c r="J62" s="316"/>
      <c r="K62" s="316"/>
      <c r="L62" s="316"/>
      <c r="M62" s="315"/>
      <c r="N62" s="316"/>
      <c r="O62" s="166" t="str">
        <f t="shared" si="6"/>
        <v/>
      </c>
      <c r="Q62" s="168"/>
      <c r="R62" s="168"/>
      <c r="S62" s="168"/>
      <c r="T62" s="168"/>
      <c r="U62" s="168"/>
      <c r="V62" s="171"/>
      <c r="AG62" s="302" t="str">
        <f t="shared" ref="AG62:AR62" si="11">IF(COUNTBLANK(AG56:AG61)=6,"",AVERAGE(AG56:AG61))</f>
        <v/>
      </c>
      <c r="AH62" s="302" t="str">
        <f t="shared" si="11"/>
        <v/>
      </c>
      <c r="AI62" s="302" t="str">
        <f t="shared" si="11"/>
        <v/>
      </c>
      <c r="AJ62" s="302" t="str">
        <f t="shared" si="11"/>
        <v/>
      </c>
      <c r="AK62" s="302" t="str">
        <f t="shared" si="11"/>
        <v/>
      </c>
      <c r="AL62" s="302" t="str">
        <f t="shared" si="11"/>
        <v/>
      </c>
      <c r="AM62" s="302" t="str">
        <f t="shared" si="11"/>
        <v/>
      </c>
      <c r="AN62" s="302" t="str">
        <f t="shared" si="11"/>
        <v/>
      </c>
      <c r="AO62" s="302" t="str">
        <f t="shared" si="11"/>
        <v/>
      </c>
      <c r="AP62" s="302" t="str">
        <f t="shared" si="11"/>
        <v/>
      </c>
      <c r="AQ62" s="302" t="str">
        <f t="shared" si="11"/>
        <v/>
      </c>
      <c r="AR62" s="302" t="str">
        <f t="shared" si="11"/>
        <v/>
      </c>
    </row>
    <row r="63">
      <c r="A63" s="124">
        <v>47.0</v>
      </c>
      <c r="B63" s="319"/>
      <c r="C63" s="315"/>
      <c r="D63" s="316"/>
      <c r="E63" s="316"/>
      <c r="F63" s="316"/>
      <c r="G63" s="316"/>
      <c r="H63" s="315"/>
      <c r="I63" s="316"/>
      <c r="J63" s="316"/>
      <c r="K63" s="316"/>
      <c r="L63" s="316"/>
      <c r="M63" s="315"/>
      <c r="N63" s="316"/>
      <c r="O63" s="166" t="str">
        <f t="shared" si="6"/>
        <v/>
      </c>
      <c r="Q63" s="168"/>
      <c r="R63" s="168"/>
      <c r="S63" s="168"/>
      <c r="T63" s="168"/>
      <c r="U63" s="168"/>
      <c r="V63" s="171"/>
      <c r="AG63" s="183"/>
      <c r="AH63" s="183"/>
      <c r="AI63" s="183"/>
      <c r="AJ63" s="183"/>
      <c r="AK63" s="183"/>
      <c r="AL63" s="183"/>
      <c r="AM63" s="183"/>
      <c r="AN63" s="183"/>
      <c r="AO63" s="183"/>
      <c r="AP63" s="183"/>
      <c r="AQ63" s="183"/>
      <c r="AR63" s="183"/>
    </row>
    <row r="64">
      <c r="A64" s="124">
        <v>48.0</v>
      </c>
      <c r="B64" s="319"/>
      <c r="C64" s="315"/>
      <c r="D64" s="316"/>
      <c r="E64" s="316"/>
      <c r="F64" s="316"/>
      <c r="G64" s="316"/>
      <c r="H64" s="315"/>
      <c r="I64" s="316"/>
      <c r="J64" s="316"/>
      <c r="K64" s="316"/>
      <c r="L64" s="316"/>
      <c r="M64" s="315"/>
      <c r="N64" s="316"/>
      <c r="O64" s="166" t="str">
        <f t="shared" si="6"/>
        <v/>
      </c>
      <c r="Q64" s="168"/>
      <c r="R64" s="168"/>
      <c r="S64" s="168"/>
      <c r="T64" s="168"/>
      <c r="U64" s="168"/>
      <c r="V64" s="171"/>
      <c r="AG64" s="183"/>
      <c r="AH64" s="183"/>
      <c r="AI64" s="183"/>
      <c r="AJ64" s="183"/>
      <c r="AK64" s="183"/>
      <c r="AL64" s="183"/>
      <c r="AM64" s="183"/>
      <c r="AN64" s="183"/>
      <c r="AO64" s="183"/>
      <c r="AP64" s="183"/>
      <c r="AQ64" s="183"/>
      <c r="AR64" s="183"/>
    </row>
    <row r="65">
      <c r="A65" s="124">
        <v>49.0</v>
      </c>
      <c r="B65" s="319"/>
      <c r="C65" s="315"/>
      <c r="D65" s="316"/>
      <c r="E65" s="316"/>
      <c r="F65" s="316"/>
      <c r="G65" s="316"/>
      <c r="H65" s="315"/>
      <c r="I65" s="316"/>
      <c r="J65" s="316"/>
      <c r="K65" s="316"/>
      <c r="L65" s="316"/>
      <c r="M65" s="315"/>
      <c r="N65" s="316"/>
      <c r="O65" s="166" t="str">
        <f t="shared" si="6"/>
        <v/>
      </c>
      <c r="Q65" s="168"/>
      <c r="R65" s="168"/>
      <c r="S65" s="168"/>
      <c r="T65" s="168"/>
      <c r="U65" s="168"/>
      <c r="V65" s="171"/>
      <c r="AG65" s="183"/>
      <c r="AH65" s="183"/>
      <c r="AI65" s="183"/>
      <c r="AJ65" s="183"/>
      <c r="AK65" s="183"/>
      <c r="AL65" s="183"/>
      <c r="AM65" s="183"/>
      <c r="AN65" s="183"/>
      <c r="AO65" s="183"/>
      <c r="AP65" s="183"/>
      <c r="AQ65" s="183"/>
      <c r="AR65" s="183"/>
    </row>
    <row r="66">
      <c r="A66" s="124">
        <v>50.0</v>
      </c>
      <c r="B66" s="319"/>
      <c r="C66" s="315"/>
      <c r="D66" s="316"/>
      <c r="E66" s="316"/>
      <c r="F66" s="316"/>
      <c r="G66" s="316"/>
      <c r="H66" s="315"/>
      <c r="I66" s="316"/>
      <c r="J66" s="316"/>
      <c r="K66" s="316"/>
      <c r="L66" s="316"/>
      <c r="M66" s="315"/>
      <c r="N66" s="316"/>
      <c r="O66" s="166" t="str">
        <f t="shared" si="6"/>
        <v/>
      </c>
      <c r="Q66" s="168"/>
      <c r="R66" s="168"/>
      <c r="S66" s="168"/>
      <c r="T66" s="168"/>
      <c r="U66" s="168"/>
      <c r="V66" s="171"/>
      <c r="AG66" s="183"/>
      <c r="AH66" s="183"/>
      <c r="AI66" s="183"/>
      <c r="AJ66" s="183"/>
      <c r="AK66" s="183"/>
      <c r="AL66" s="183"/>
      <c r="AM66" s="183"/>
      <c r="AN66" s="183"/>
      <c r="AO66" s="183"/>
      <c r="AP66" s="183"/>
      <c r="AQ66" s="183"/>
      <c r="AR66" s="183"/>
    </row>
    <row r="67">
      <c r="A67" s="124">
        <v>51.0</v>
      </c>
      <c r="B67" s="319"/>
      <c r="C67" s="315"/>
      <c r="D67" s="316"/>
      <c r="E67" s="316"/>
      <c r="F67" s="316"/>
      <c r="G67" s="316"/>
      <c r="H67" s="315"/>
      <c r="I67" s="316"/>
      <c r="J67" s="316"/>
      <c r="K67" s="316"/>
      <c r="L67" s="316"/>
      <c r="M67" s="315"/>
      <c r="N67" s="316"/>
      <c r="O67" s="166" t="str">
        <f t="shared" si="6"/>
        <v/>
      </c>
      <c r="Q67" s="168"/>
      <c r="R67" s="168"/>
      <c r="S67" s="168"/>
      <c r="T67" s="168"/>
      <c r="U67" s="168"/>
      <c r="V67" s="171"/>
    </row>
    <row r="68">
      <c r="A68" s="124">
        <v>52.0</v>
      </c>
      <c r="B68" s="319"/>
      <c r="C68" s="315"/>
      <c r="D68" s="316"/>
      <c r="E68" s="316"/>
      <c r="F68" s="316"/>
      <c r="G68" s="316"/>
      <c r="H68" s="315"/>
      <c r="I68" s="316"/>
      <c r="J68" s="316"/>
      <c r="K68" s="316"/>
      <c r="L68" s="316"/>
      <c r="M68" s="315"/>
      <c r="N68" s="316"/>
      <c r="O68" s="166" t="str">
        <f t="shared" si="6"/>
        <v/>
      </c>
      <c r="Q68" s="168"/>
      <c r="R68" s="168"/>
      <c r="S68" s="168"/>
      <c r="T68" s="168"/>
      <c r="U68" s="168"/>
      <c r="V68" s="171"/>
    </row>
    <row r="69">
      <c r="A69" s="124">
        <v>53.0</v>
      </c>
      <c r="B69" s="319"/>
      <c r="C69" s="315"/>
      <c r="D69" s="316"/>
      <c r="E69" s="316"/>
      <c r="F69" s="316"/>
      <c r="G69" s="316"/>
      <c r="H69" s="315"/>
      <c r="I69" s="316"/>
      <c r="J69" s="316"/>
      <c r="K69" s="316"/>
      <c r="L69" s="316"/>
      <c r="M69" s="315"/>
      <c r="N69" s="316"/>
      <c r="O69" s="166" t="str">
        <f t="shared" si="6"/>
        <v/>
      </c>
      <c r="Q69" s="168"/>
      <c r="R69" s="168"/>
      <c r="S69" s="168"/>
      <c r="T69" s="168"/>
      <c r="U69" s="168"/>
      <c r="V69" s="171"/>
    </row>
    <row r="70">
      <c r="A70" s="124">
        <v>54.0</v>
      </c>
      <c r="B70" s="319"/>
      <c r="C70" s="315"/>
      <c r="D70" s="316"/>
      <c r="E70" s="316"/>
      <c r="F70" s="316"/>
      <c r="G70" s="316"/>
      <c r="H70" s="315"/>
      <c r="I70" s="316"/>
      <c r="J70" s="316"/>
      <c r="K70" s="316"/>
      <c r="L70" s="316"/>
      <c r="M70" s="315"/>
      <c r="N70" s="316"/>
      <c r="O70" s="166" t="str">
        <f t="shared" si="6"/>
        <v/>
      </c>
      <c r="Q70" s="168"/>
      <c r="R70" s="168"/>
      <c r="S70" s="168"/>
      <c r="T70" s="168"/>
      <c r="U70" s="168"/>
      <c r="V70" s="171"/>
    </row>
    <row r="71">
      <c r="A71" s="124">
        <v>55.0</v>
      </c>
      <c r="B71" s="319"/>
      <c r="C71" s="315"/>
      <c r="D71" s="316"/>
      <c r="E71" s="316"/>
      <c r="F71" s="316"/>
      <c r="G71" s="316"/>
      <c r="H71" s="315"/>
      <c r="I71" s="316"/>
      <c r="J71" s="316"/>
      <c r="K71" s="316"/>
      <c r="L71" s="316"/>
      <c r="M71" s="315"/>
      <c r="N71" s="316"/>
      <c r="O71" s="166" t="str">
        <f t="shared" si="6"/>
        <v/>
      </c>
      <c r="Q71" s="168"/>
      <c r="R71" s="168"/>
      <c r="S71" s="168"/>
      <c r="T71" s="168"/>
      <c r="U71" s="168"/>
      <c r="V71" s="171"/>
    </row>
    <row r="72">
      <c r="A72" s="124">
        <v>56.0</v>
      </c>
      <c r="B72" s="319"/>
      <c r="C72" s="315"/>
      <c r="D72" s="316"/>
      <c r="E72" s="316"/>
      <c r="F72" s="316"/>
      <c r="G72" s="316"/>
      <c r="H72" s="315"/>
      <c r="I72" s="316"/>
      <c r="J72" s="316"/>
      <c r="K72" s="316"/>
      <c r="L72" s="316"/>
      <c r="M72" s="315"/>
      <c r="N72" s="316"/>
      <c r="O72" s="166" t="str">
        <f t="shared" si="6"/>
        <v/>
      </c>
      <c r="Q72" s="168"/>
      <c r="R72" s="168"/>
      <c r="S72" s="168"/>
      <c r="T72" s="168"/>
      <c r="U72" s="168"/>
      <c r="V72" s="171"/>
    </row>
    <row r="73">
      <c r="A73" s="124">
        <v>57.0</v>
      </c>
      <c r="B73" s="319"/>
      <c r="C73" s="315"/>
      <c r="D73" s="316"/>
      <c r="E73" s="316"/>
      <c r="F73" s="316"/>
      <c r="G73" s="316"/>
      <c r="H73" s="315"/>
      <c r="I73" s="316"/>
      <c r="J73" s="316"/>
      <c r="K73" s="316"/>
      <c r="L73" s="316"/>
      <c r="M73" s="315"/>
      <c r="N73" s="316"/>
      <c r="O73" s="166" t="str">
        <f t="shared" si="6"/>
        <v/>
      </c>
      <c r="Q73" s="168"/>
      <c r="R73" s="168"/>
      <c r="S73" s="168"/>
      <c r="T73" s="168"/>
      <c r="U73" s="168"/>
      <c r="V73" s="171"/>
    </row>
    <row r="74">
      <c r="A74" s="124">
        <v>58.0</v>
      </c>
      <c r="B74" s="319"/>
      <c r="C74" s="315"/>
      <c r="D74" s="316"/>
      <c r="E74" s="316"/>
      <c r="F74" s="316"/>
      <c r="G74" s="316"/>
      <c r="H74" s="315"/>
      <c r="I74" s="316"/>
      <c r="J74" s="316"/>
      <c r="K74" s="316"/>
      <c r="L74" s="316"/>
      <c r="M74" s="315"/>
      <c r="N74" s="316"/>
      <c r="O74" s="166" t="str">
        <f t="shared" si="6"/>
        <v/>
      </c>
      <c r="Q74" s="168"/>
      <c r="R74" s="168"/>
      <c r="S74" s="168"/>
      <c r="T74" s="168"/>
      <c r="U74" s="168"/>
      <c r="V74" s="171"/>
    </row>
    <row r="75">
      <c r="A75" s="124">
        <v>59.0</v>
      </c>
      <c r="B75" s="319"/>
      <c r="C75" s="315"/>
      <c r="D75" s="316"/>
      <c r="E75" s="316"/>
      <c r="F75" s="316"/>
      <c r="G75" s="316"/>
      <c r="H75" s="315"/>
      <c r="I75" s="316"/>
      <c r="J75" s="316"/>
      <c r="K75" s="316"/>
      <c r="L75" s="316"/>
      <c r="M75" s="315"/>
      <c r="N75" s="316"/>
      <c r="O75" s="166" t="str">
        <f t="shared" si="6"/>
        <v/>
      </c>
      <c r="Q75" s="168"/>
      <c r="R75" s="168"/>
      <c r="S75" s="168"/>
      <c r="T75" s="168"/>
      <c r="U75" s="168"/>
      <c r="V75" s="171"/>
    </row>
    <row r="76">
      <c r="A76" s="124">
        <v>60.0</v>
      </c>
      <c r="B76" s="319"/>
      <c r="C76" s="315"/>
      <c r="D76" s="316"/>
      <c r="E76" s="316"/>
      <c r="F76" s="316"/>
      <c r="G76" s="316"/>
      <c r="H76" s="315"/>
      <c r="I76" s="316"/>
      <c r="J76" s="316"/>
      <c r="K76" s="316"/>
      <c r="L76" s="316"/>
      <c r="M76" s="315"/>
      <c r="N76" s="316"/>
      <c r="O76" s="166" t="str">
        <f t="shared" si="6"/>
        <v/>
      </c>
      <c r="Q76" s="168"/>
      <c r="R76" s="168"/>
      <c r="S76" s="168"/>
      <c r="T76" s="168"/>
      <c r="U76" s="168"/>
      <c r="V76" s="171"/>
    </row>
    <row r="77">
      <c r="A77" s="124">
        <v>61.0</v>
      </c>
      <c r="B77" s="319"/>
      <c r="C77" s="315"/>
      <c r="D77" s="316"/>
      <c r="E77" s="316"/>
      <c r="F77" s="316"/>
      <c r="G77" s="316"/>
      <c r="H77" s="315"/>
      <c r="I77" s="316"/>
      <c r="J77" s="316"/>
      <c r="K77" s="316"/>
      <c r="L77" s="316"/>
      <c r="M77" s="315"/>
      <c r="N77" s="316"/>
      <c r="O77" s="166" t="str">
        <f t="shared" si="6"/>
        <v/>
      </c>
      <c r="Q77" s="168"/>
      <c r="R77" s="168"/>
      <c r="S77" s="168"/>
      <c r="T77" s="168"/>
      <c r="U77" s="168"/>
      <c r="V77" s="171"/>
    </row>
    <row r="78">
      <c r="A78" s="124">
        <v>62.0</v>
      </c>
      <c r="B78" s="319"/>
      <c r="C78" s="315"/>
      <c r="D78" s="316"/>
      <c r="E78" s="316"/>
      <c r="F78" s="316"/>
      <c r="G78" s="316"/>
      <c r="H78" s="315"/>
      <c r="I78" s="316"/>
      <c r="J78" s="316"/>
      <c r="K78" s="316"/>
      <c r="L78" s="316"/>
      <c r="M78" s="315"/>
      <c r="N78" s="316"/>
      <c r="O78" s="166" t="str">
        <f t="shared" si="6"/>
        <v/>
      </c>
      <c r="Q78" s="168"/>
      <c r="R78" s="168"/>
      <c r="S78" s="168"/>
      <c r="T78" s="168"/>
      <c r="U78" s="168"/>
      <c r="V78" s="171"/>
    </row>
    <row r="79">
      <c r="A79" s="124">
        <v>63.0</v>
      </c>
      <c r="B79" s="319"/>
      <c r="C79" s="315"/>
      <c r="D79" s="316"/>
      <c r="E79" s="317"/>
      <c r="F79" s="316"/>
      <c r="G79" s="316"/>
      <c r="H79" s="315"/>
      <c r="I79" s="316"/>
      <c r="J79" s="317"/>
      <c r="K79" s="316"/>
      <c r="L79" s="316"/>
      <c r="M79" s="315"/>
      <c r="N79" s="316"/>
      <c r="O79" s="166" t="str">
        <f t="shared" si="6"/>
        <v/>
      </c>
      <c r="Q79" s="168"/>
      <c r="R79" s="168"/>
      <c r="S79" s="168"/>
      <c r="T79" s="168"/>
      <c r="U79" s="168"/>
      <c r="V79" s="171"/>
    </row>
    <row r="80">
      <c r="A80" s="124">
        <v>64.0</v>
      </c>
      <c r="B80" s="319"/>
      <c r="C80" s="315"/>
      <c r="D80" s="316"/>
      <c r="E80" s="316"/>
      <c r="F80" s="316"/>
      <c r="G80" s="316"/>
      <c r="H80" s="315"/>
      <c r="I80" s="316"/>
      <c r="J80" s="316"/>
      <c r="K80" s="316"/>
      <c r="L80" s="316"/>
      <c r="M80" s="315"/>
      <c r="N80" s="316"/>
      <c r="O80" s="166" t="str">
        <f t="shared" si="6"/>
        <v/>
      </c>
      <c r="Q80" s="168"/>
      <c r="R80" s="168"/>
      <c r="S80" s="168"/>
      <c r="T80" s="168"/>
      <c r="U80" s="168"/>
      <c r="V80" s="171"/>
    </row>
    <row r="81">
      <c r="A81" s="124">
        <v>65.0</v>
      </c>
      <c r="B81" s="319"/>
      <c r="C81" s="315"/>
      <c r="D81" s="316"/>
      <c r="E81" s="316"/>
      <c r="F81" s="316"/>
      <c r="G81" s="316"/>
      <c r="H81" s="315"/>
      <c r="I81" s="316"/>
      <c r="J81" s="316"/>
      <c r="K81" s="316"/>
      <c r="L81" s="316"/>
      <c r="M81" s="315"/>
      <c r="N81" s="316"/>
      <c r="O81" s="166" t="str">
        <f t="shared" si="6"/>
        <v/>
      </c>
      <c r="Q81" s="168"/>
      <c r="R81" s="168"/>
      <c r="S81" s="168"/>
      <c r="T81" s="168"/>
      <c r="U81" s="168"/>
      <c r="V81" s="171"/>
    </row>
    <row r="82">
      <c r="A82" s="124">
        <v>66.0</v>
      </c>
      <c r="B82" s="319"/>
      <c r="C82" s="315"/>
      <c r="D82" s="316"/>
      <c r="E82" s="316"/>
      <c r="F82" s="316"/>
      <c r="G82" s="316"/>
      <c r="H82" s="315"/>
      <c r="I82" s="316"/>
      <c r="J82" s="316"/>
      <c r="K82" s="316"/>
      <c r="L82" s="316"/>
      <c r="M82" s="315"/>
      <c r="N82" s="316"/>
      <c r="O82" s="166" t="str">
        <f t="shared" si="6"/>
        <v/>
      </c>
      <c r="Q82" s="168"/>
      <c r="R82" s="168"/>
      <c r="S82" s="168"/>
      <c r="T82" s="168"/>
      <c r="U82" s="168"/>
      <c r="V82" s="171"/>
    </row>
    <row r="83">
      <c r="A83" s="124">
        <v>67.0</v>
      </c>
      <c r="B83" s="319"/>
      <c r="C83" s="315"/>
      <c r="D83" s="316"/>
      <c r="E83" s="316"/>
      <c r="F83" s="316"/>
      <c r="G83" s="316"/>
      <c r="H83" s="315"/>
      <c r="I83" s="316"/>
      <c r="J83" s="316"/>
      <c r="K83" s="316"/>
      <c r="L83" s="316"/>
      <c r="M83" s="315"/>
      <c r="N83" s="316"/>
      <c r="O83" s="166" t="str">
        <f t="shared" si="6"/>
        <v/>
      </c>
      <c r="Q83" s="168"/>
      <c r="R83" s="168"/>
      <c r="S83" s="168"/>
      <c r="T83" s="168"/>
      <c r="U83" s="168"/>
      <c r="V83" s="171"/>
    </row>
    <row r="84">
      <c r="A84" s="124">
        <v>68.0</v>
      </c>
      <c r="B84" s="319"/>
      <c r="C84" s="315"/>
      <c r="D84" s="316"/>
      <c r="E84" s="316"/>
      <c r="F84" s="316"/>
      <c r="G84" s="316"/>
      <c r="H84" s="315"/>
      <c r="I84" s="316"/>
      <c r="J84" s="316"/>
      <c r="K84" s="316"/>
      <c r="L84" s="316"/>
      <c r="M84" s="315"/>
      <c r="N84" s="316"/>
      <c r="O84" s="166" t="str">
        <f t="shared" si="6"/>
        <v/>
      </c>
      <c r="Q84" s="168"/>
      <c r="R84" s="168"/>
      <c r="S84" s="168"/>
      <c r="T84" s="168"/>
      <c r="U84" s="168"/>
      <c r="V84" s="171"/>
    </row>
    <row r="85">
      <c r="A85" s="124">
        <v>69.0</v>
      </c>
      <c r="B85" s="319"/>
      <c r="C85" s="315"/>
      <c r="D85" s="316"/>
      <c r="E85" s="316"/>
      <c r="F85" s="316"/>
      <c r="G85" s="316"/>
      <c r="H85" s="315"/>
      <c r="I85" s="316"/>
      <c r="J85" s="316"/>
      <c r="K85" s="316"/>
      <c r="L85" s="316"/>
      <c r="M85" s="315"/>
      <c r="N85" s="316"/>
      <c r="O85" s="166" t="str">
        <f t="shared" si="6"/>
        <v/>
      </c>
      <c r="Q85" s="168"/>
      <c r="R85" s="168"/>
      <c r="S85" s="168"/>
      <c r="T85" s="168"/>
      <c r="U85" s="168"/>
      <c r="V85" s="171"/>
    </row>
    <row r="86">
      <c r="A86" s="124">
        <v>70.0</v>
      </c>
      <c r="B86" s="319"/>
      <c r="C86" s="315"/>
      <c r="D86" s="316"/>
      <c r="E86" s="316"/>
      <c r="F86" s="316"/>
      <c r="G86" s="316"/>
      <c r="H86" s="315"/>
      <c r="I86" s="316"/>
      <c r="J86" s="316"/>
      <c r="K86" s="316"/>
      <c r="L86" s="316"/>
      <c r="M86" s="315"/>
      <c r="N86" s="316"/>
      <c r="O86" s="166" t="str">
        <f t="shared" si="6"/>
        <v/>
      </c>
      <c r="Q86" s="168"/>
      <c r="R86" s="168"/>
      <c r="S86" s="168"/>
      <c r="T86" s="168"/>
      <c r="U86" s="168"/>
      <c r="V86" s="171"/>
    </row>
    <row r="87">
      <c r="A87" s="124">
        <v>71.0</v>
      </c>
      <c r="B87" s="319"/>
      <c r="C87" s="315"/>
      <c r="D87" s="316"/>
      <c r="E87" s="316"/>
      <c r="F87" s="316"/>
      <c r="G87" s="316"/>
      <c r="H87" s="315"/>
      <c r="I87" s="316"/>
      <c r="J87" s="316"/>
      <c r="K87" s="316"/>
      <c r="L87" s="316"/>
      <c r="M87" s="315"/>
      <c r="N87" s="316"/>
      <c r="O87" s="166" t="str">
        <f t="shared" si="6"/>
        <v/>
      </c>
      <c r="Q87" s="168"/>
      <c r="R87" s="168"/>
      <c r="S87" s="168"/>
      <c r="T87" s="168"/>
      <c r="U87" s="168"/>
      <c r="V87" s="171"/>
    </row>
    <row r="88">
      <c r="A88" s="124">
        <v>72.0</v>
      </c>
      <c r="B88" s="319"/>
      <c r="C88" s="321"/>
      <c r="D88" s="317"/>
      <c r="E88" s="317"/>
      <c r="F88" s="317"/>
      <c r="G88" s="317"/>
      <c r="H88" s="321"/>
      <c r="I88" s="317"/>
      <c r="J88" s="317"/>
      <c r="K88" s="317"/>
      <c r="L88" s="317"/>
      <c r="M88" s="179"/>
      <c r="N88" s="179"/>
      <c r="O88" s="166" t="str">
        <f t="shared" si="6"/>
        <v/>
      </c>
      <c r="Q88" s="168"/>
      <c r="R88" s="168"/>
      <c r="S88" s="168"/>
      <c r="T88" s="168"/>
      <c r="U88" s="168"/>
      <c r="V88" s="171"/>
    </row>
    <row r="89">
      <c r="A89" s="124">
        <v>73.0</v>
      </c>
      <c r="B89" s="319"/>
      <c r="C89" s="321"/>
      <c r="D89" s="317"/>
      <c r="E89" s="317"/>
      <c r="F89" s="317"/>
      <c r="G89" s="317"/>
      <c r="H89" s="321"/>
      <c r="I89" s="317"/>
      <c r="J89" s="317"/>
      <c r="K89" s="317"/>
      <c r="L89" s="317"/>
      <c r="M89" s="179"/>
      <c r="N89" s="179"/>
      <c r="O89" s="166" t="str">
        <f t="shared" si="6"/>
        <v/>
      </c>
      <c r="Q89" s="168"/>
      <c r="R89" s="168"/>
      <c r="S89" s="168"/>
      <c r="T89" s="168"/>
      <c r="U89" s="168"/>
      <c r="V89" s="171"/>
    </row>
    <row r="90">
      <c r="A90" s="124">
        <v>74.0</v>
      </c>
      <c r="B90" s="319"/>
      <c r="C90" s="321"/>
      <c r="D90" s="317"/>
      <c r="E90" s="317"/>
      <c r="F90" s="317"/>
      <c r="G90" s="317"/>
      <c r="H90" s="321"/>
      <c r="I90" s="317"/>
      <c r="J90" s="317"/>
      <c r="K90" s="317"/>
      <c r="L90" s="317"/>
      <c r="M90" s="179"/>
      <c r="N90" s="179"/>
      <c r="O90" s="166" t="str">
        <f t="shared" si="6"/>
        <v/>
      </c>
      <c r="Q90" s="168"/>
      <c r="R90" s="168"/>
      <c r="S90" s="168"/>
      <c r="T90" s="168"/>
      <c r="U90" s="168"/>
      <c r="V90" s="171"/>
    </row>
    <row r="91">
      <c r="A91" s="124">
        <v>75.0</v>
      </c>
      <c r="B91" s="125"/>
      <c r="C91" s="179"/>
      <c r="D91" s="179"/>
      <c r="E91" s="179"/>
      <c r="F91" s="179"/>
      <c r="G91" s="179"/>
      <c r="H91" s="179"/>
      <c r="I91" s="179"/>
      <c r="J91" s="179"/>
      <c r="K91" s="179"/>
      <c r="L91" s="179"/>
      <c r="M91" s="179"/>
      <c r="N91" s="179"/>
      <c r="O91" s="166" t="str">
        <f t="shared" si="6"/>
        <v/>
      </c>
      <c r="Q91" s="168"/>
      <c r="R91" s="168"/>
      <c r="S91" s="168"/>
      <c r="T91" s="168"/>
      <c r="U91" s="168"/>
      <c r="V91" s="171"/>
    </row>
    <row r="92">
      <c r="A92" s="124">
        <v>76.0</v>
      </c>
      <c r="B92" s="125"/>
      <c r="C92" s="166"/>
      <c r="D92" s="166"/>
      <c r="E92" s="166"/>
      <c r="F92" s="166"/>
      <c r="G92" s="166"/>
      <c r="H92" s="166"/>
      <c r="I92" s="166"/>
      <c r="J92" s="166"/>
      <c r="K92" s="166"/>
      <c r="L92" s="166"/>
      <c r="M92" s="166"/>
      <c r="N92" s="166"/>
      <c r="O92" s="166" t="str">
        <f t="shared" si="6"/>
        <v/>
      </c>
      <c r="Q92" s="171"/>
      <c r="R92" s="171"/>
      <c r="S92" s="171"/>
      <c r="T92" s="171"/>
      <c r="U92" s="171"/>
      <c r="V92" s="171"/>
    </row>
    <row r="93">
      <c r="A93" s="124">
        <v>77.0</v>
      </c>
      <c r="B93" s="125"/>
      <c r="C93" s="166"/>
      <c r="D93" s="166"/>
      <c r="E93" s="166"/>
      <c r="F93" s="166"/>
      <c r="G93" s="166"/>
      <c r="H93" s="166"/>
      <c r="I93" s="166"/>
      <c r="J93" s="166"/>
      <c r="K93" s="166"/>
      <c r="L93" s="166"/>
      <c r="M93" s="166"/>
      <c r="N93" s="166"/>
      <c r="O93" s="166" t="str">
        <f t="shared" si="6"/>
        <v/>
      </c>
      <c r="Q93" s="171"/>
      <c r="R93" s="171"/>
      <c r="S93" s="171"/>
      <c r="T93" s="171"/>
      <c r="U93" s="171"/>
      <c r="V93" s="171"/>
    </row>
    <row r="94">
      <c r="A94" s="124">
        <v>78.0</v>
      </c>
      <c r="B94" s="125"/>
      <c r="C94" s="166"/>
      <c r="D94" s="166"/>
      <c r="E94" s="166"/>
      <c r="F94" s="166"/>
      <c r="G94" s="166"/>
      <c r="H94" s="166"/>
      <c r="I94" s="166"/>
      <c r="J94" s="166"/>
      <c r="K94" s="166"/>
      <c r="L94" s="166"/>
      <c r="M94" s="166"/>
      <c r="N94" s="166"/>
      <c r="O94" s="166" t="str">
        <f t="shared" si="6"/>
        <v/>
      </c>
      <c r="Q94" s="171"/>
      <c r="R94" s="171"/>
      <c r="S94" s="171"/>
      <c r="T94" s="171"/>
      <c r="U94" s="171"/>
      <c r="V94" s="171"/>
    </row>
    <row r="95">
      <c r="A95" s="124">
        <v>79.0</v>
      </c>
      <c r="B95" s="125"/>
      <c r="C95" s="166"/>
      <c r="D95" s="166"/>
      <c r="E95" s="166"/>
      <c r="F95" s="166"/>
      <c r="G95" s="166"/>
      <c r="H95" s="166"/>
      <c r="I95" s="166"/>
      <c r="J95" s="166"/>
      <c r="K95" s="166"/>
      <c r="L95" s="166"/>
      <c r="M95" s="166"/>
      <c r="N95" s="166"/>
      <c r="O95" s="166" t="str">
        <f t="shared" si="6"/>
        <v/>
      </c>
      <c r="Q95" s="171"/>
      <c r="R95" s="171"/>
      <c r="S95" s="171"/>
      <c r="T95" s="171"/>
      <c r="U95" s="171"/>
      <c r="V95" s="171"/>
    </row>
    <row r="96">
      <c r="A96" s="124">
        <v>80.0</v>
      </c>
      <c r="B96" s="125"/>
      <c r="C96" s="166"/>
      <c r="D96" s="166"/>
      <c r="E96" s="166"/>
      <c r="F96" s="166"/>
      <c r="G96" s="166"/>
      <c r="H96" s="166"/>
      <c r="I96" s="166"/>
      <c r="J96" s="166"/>
      <c r="K96" s="166"/>
      <c r="L96" s="166"/>
      <c r="M96" s="166"/>
      <c r="N96" s="166"/>
      <c r="O96" s="166" t="str">
        <f t="shared" si="6"/>
        <v/>
      </c>
      <c r="Q96" s="171"/>
      <c r="R96" s="171"/>
      <c r="S96" s="171"/>
      <c r="T96" s="171"/>
      <c r="U96" s="171"/>
      <c r="V96" s="171"/>
    </row>
    <row r="97">
      <c r="A97" s="124">
        <v>81.0</v>
      </c>
      <c r="B97" s="125"/>
      <c r="C97" s="166"/>
      <c r="D97" s="166"/>
      <c r="E97" s="166"/>
      <c r="F97" s="166"/>
      <c r="G97" s="166"/>
      <c r="H97" s="166"/>
      <c r="I97" s="166"/>
      <c r="J97" s="166"/>
      <c r="K97" s="166"/>
      <c r="L97" s="166"/>
      <c r="M97" s="166"/>
      <c r="N97" s="166"/>
      <c r="O97" s="166" t="str">
        <f t="shared" si="6"/>
        <v/>
      </c>
      <c r="Q97" s="171"/>
      <c r="R97" s="171"/>
      <c r="S97" s="171"/>
      <c r="T97" s="171"/>
      <c r="U97" s="171"/>
      <c r="V97" s="171"/>
    </row>
    <row r="98">
      <c r="A98" s="124">
        <v>82.0</v>
      </c>
      <c r="B98" s="125"/>
      <c r="C98" s="185"/>
      <c r="D98" s="185"/>
      <c r="E98" s="185"/>
      <c r="F98" s="185"/>
      <c r="G98" s="185"/>
      <c r="H98" s="185"/>
      <c r="I98" s="185"/>
      <c r="J98" s="185"/>
      <c r="K98" s="185"/>
      <c r="L98" s="185"/>
      <c r="M98" s="185"/>
      <c r="N98" s="185"/>
      <c r="O98" s="166" t="str">
        <f t="shared" si="6"/>
        <v/>
      </c>
      <c r="Q98" s="139"/>
      <c r="R98" s="139"/>
      <c r="S98" s="139"/>
      <c r="T98" s="139"/>
      <c r="U98" s="139"/>
      <c r="V98" s="139"/>
    </row>
    <row r="99">
      <c r="A99" s="124">
        <v>83.0</v>
      </c>
      <c r="B99" s="125"/>
      <c r="C99" s="185"/>
      <c r="D99" s="185"/>
      <c r="E99" s="185"/>
      <c r="F99" s="185"/>
      <c r="G99" s="185"/>
      <c r="H99" s="185"/>
      <c r="I99" s="185"/>
      <c r="J99" s="185"/>
      <c r="K99" s="185"/>
      <c r="L99" s="185"/>
      <c r="M99" s="185"/>
      <c r="N99" s="185"/>
      <c r="O99" s="166" t="str">
        <f t="shared" si="6"/>
        <v/>
      </c>
      <c r="Q99" s="139"/>
      <c r="R99" s="139"/>
      <c r="S99" s="139"/>
      <c r="T99" s="139"/>
      <c r="U99" s="139"/>
      <c r="V99" s="139"/>
    </row>
    <row r="100">
      <c r="A100" s="124">
        <v>84.0</v>
      </c>
      <c r="B100" s="125"/>
      <c r="C100" s="185"/>
      <c r="D100" s="185"/>
      <c r="E100" s="185"/>
      <c r="F100" s="185"/>
      <c r="G100" s="185"/>
      <c r="H100" s="185"/>
      <c r="I100" s="185"/>
      <c r="J100" s="185"/>
      <c r="K100" s="185"/>
      <c r="L100" s="185"/>
      <c r="M100" s="185"/>
      <c r="N100" s="185"/>
      <c r="O100" s="166" t="str">
        <f t="shared" si="6"/>
        <v/>
      </c>
      <c r="Q100" s="186"/>
      <c r="R100" s="186"/>
      <c r="S100" s="186"/>
      <c r="T100" s="186"/>
      <c r="U100" s="186"/>
      <c r="V100" s="139"/>
    </row>
    <row r="101">
      <c r="A101" s="124">
        <v>85.0</v>
      </c>
      <c r="B101" s="125"/>
      <c r="C101" s="185"/>
      <c r="D101" s="185"/>
      <c r="E101" s="185"/>
      <c r="F101" s="185"/>
      <c r="G101" s="185"/>
      <c r="H101" s="185"/>
      <c r="I101" s="185"/>
      <c r="J101" s="185"/>
      <c r="K101" s="185"/>
      <c r="L101" s="185"/>
      <c r="M101" s="185"/>
      <c r="N101" s="185"/>
      <c r="O101" s="166" t="str">
        <f t="shared" si="6"/>
        <v/>
      </c>
      <c r="Q101" s="186"/>
      <c r="R101" s="186"/>
      <c r="S101" s="186"/>
      <c r="T101" s="186"/>
      <c r="U101" s="186"/>
      <c r="V101" s="139"/>
    </row>
    <row r="102">
      <c r="A102" s="124">
        <v>86.0</v>
      </c>
      <c r="B102" s="125"/>
      <c r="C102" s="185"/>
      <c r="D102" s="185"/>
      <c r="E102" s="185"/>
      <c r="F102" s="185"/>
      <c r="G102" s="185"/>
      <c r="H102" s="185"/>
      <c r="I102" s="185"/>
      <c r="J102" s="185"/>
      <c r="K102" s="185"/>
      <c r="L102" s="185"/>
      <c r="M102" s="185"/>
      <c r="N102" s="185"/>
      <c r="O102" s="166" t="str">
        <f t="shared" si="6"/>
        <v/>
      </c>
      <c r="Q102" s="139"/>
      <c r="R102" s="139"/>
      <c r="S102" s="139"/>
      <c r="T102" s="139"/>
      <c r="U102" s="139"/>
      <c r="V102" s="139"/>
    </row>
    <row r="103">
      <c r="A103" s="124">
        <v>87.0</v>
      </c>
      <c r="B103" s="125"/>
      <c r="C103" s="185"/>
      <c r="D103" s="185"/>
      <c r="E103" s="185"/>
      <c r="F103" s="185"/>
      <c r="G103" s="185"/>
      <c r="H103" s="185"/>
      <c r="I103" s="185"/>
      <c r="J103" s="185"/>
      <c r="K103" s="185"/>
      <c r="L103" s="185"/>
      <c r="M103" s="185"/>
      <c r="N103" s="185"/>
      <c r="O103" s="166" t="str">
        <f t="shared" si="6"/>
        <v/>
      </c>
      <c r="Q103" s="187"/>
      <c r="R103" s="139"/>
      <c r="S103" s="139"/>
      <c r="T103" s="139"/>
      <c r="U103" s="139"/>
      <c r="V103" s="139"/>
    </row>
    <row r="104">
      <c r="A104" s="124">
        <v>88.0</v>
      </c>
      <c r="B104" s="125"/>
      <c r="C104" s="185"/>
      <c r="D104" s="185"/>
      <c r="E104" s="185"/>
      <c r="F104" s="185"/>
      <c r="G104" s="185"/>
      <c r="H104" s="185"/>
      <c r="I104" s="185"/>
      <c r="J104" s="185"/>
      <c r="K104" s="185"/>
      <c r="L104" s="185"/>
      <c r="M104" s="185"/>
      <c r="N104" s="185"/>
      <c r="O104" s="166" t="str">
        <f t="shared" si="6"/>
        <v/>
      </c>
      <c r="Q104" s="187"/>
      <c r="R104" s="139"/>
      <c r="S104" s="139"/>
      <c r="T104" s="139"/>
      <c r="U104" s="139"/>
      <c r="V104" s="139"/>
    </row>
    <row r="105">
      <c r="A105" s="124">
        <v>89.0</v>
      </c>
      <c r="B105" s="125"/>
      <c r="C105" s="185"/>
      <c r="D105" s="185"/>
      <c r="E105" s="185"/>
      <c r="F105" s="185"/>
      <c r="G105" s="185"/>
      <c r="H105" s="185"/>
      <c r="I105" s="185"/>
      <c r="J105" s="185"/>
      <c r="K105" s="185"/>
      <c r="L105" s="185"/>
      <c r="M105" s="185"/>
      <c r="N105" s="185"/>
      <c r="O105" s="166" t="str">
        <f t="shared" si="6"/>
        <v/>
      </c>
      <c r="Q105" s="187"/>
      <c r="R105" s="139"/>
      <c r="S105" s="139"/>
      <c r="T105" s="139"/>
      <c r="U105" s="139"/>
      <c r="V105" s="139"/>
    </row>
    <row r="106">
      <c r="A106" s="124">
        <v>90.0</v>
      </c>
      <c r="B106" s="125"/>
      <c r="C106" s="185"/>
      <c r="D106" s="185"/>
      <c r="E106" s="185"/>
      <c r="F106" s="185"/>
      <c r="G106" s="185"/>
      <c r="H106" s="185"/>
      <c r="I106" s="185"/>
      <c r="J106" s="185"/>
      <c r="K106" s="185"/>
      <c r="L106" s="185"/>
      <c r="M106" s="185"/>
      <c r="N106" s="185"/>
      <c r="O106" s="166" t="str">
        <f t="shared" si="6"/>
        <v/>
      </c>
      <c r="Q106" s="187"/>
      <c r="R106" s="139"/>
      <c r="S106" s="139"/>
      <c r="T106" s="139"/>
      <c r="U106" s="139"/>
      <c r="V106" s="139"/>
    </row>
    <row r="107">
      <c r="A107" s="124">
        <v>91.0</v>
      </c>
      <c r="B107" s="185"/>
      <c r="C107" s="185"/>
      <c r="D107" s="185"/>
      <c r="E107" s="185"/>
      <c r="F107" s="185"/>
      <c r="G107" s="185"/>
      <c r="H107" s="185"/>
      <c r="I107" s="185"/>
      <c r="J107" s="185"/>
      <c r="K107" s="185"/>
      <c r="L107" s="185"/>
      <c r="M107" s="185"/>
      <c r="N107" s="185"/>
      <c r="O107" s="166" t="str">
        <f t="shared" si="6"/>
        <v/>
      </c>
      <c r="Q107" s="187"/>
      <c r="R107" s="139"/>
      <c r="S107" s="139"/>
      <c r="T107" s="139"/>
      <c r="U107" s="139"/>
      <c r="V107" s="139"/>
    </row>
    <row r="108">
      <c r="A108" s="124">
        <v>92.0</v>
      </c>
      <c r="B108" s="185"/>
      <c r="C108" s="185"/>
      <c r="D108" s="185"/>
      <c r="E108" s="185"/>
      <c r="F108" s="185"/>
      <c r="G108" s="185"/>
      <c r="H108" s="185"/>
      <c r="I108" s="185"/>
      <c r="J108" s="185"/>
      <c r="K108" s="185"/>
      <c r="L108" s="185"/>
      <c r="M108" s="185"/>
      <c r="N108" s="185"/>
      <c r="O108" s="166" t="str">
        <f t="shared" si="6"/>
        <v/>
      </c>
      <c r="Q108" s="187"/>
      <c r="R108" s="139"/>
      <c r="S108" s="139"/>
      <c r="T108" s="139"/>
      <c r="U108" s="139"/>
      <c r="V108" s="139"/>
    </row>
    <row r="109">
      <c r="A109" s="124">
        <v>93.0</v>
      </c>
      <c r="B109" s="185"/>
      <c r="C109" s="185"/>
      <c r="D109" s="185"/>
      <c r="E109" s="185"/>
      <c r="F109" s="185"/>
      <c r="G109" s="185"/>
      <c r="H109" s="185"/>
      <c r="I109" s="185"/>
      <c r="J109" s="185"/>
      <c r="K109" s="185"/>
      <c r="L109" s="185"/>
      <c r="M109" s="185"/>
      <c r="N109" s="185"/>
      <c r="O109" s="166" t="str">
        <f t="shared" si="6"/>
        <v/>
      </c>
    </row>
    <row r="110">
      <c r="A110" s="124">
        <v>94.0</v>
      </c>
      <c r="B110" s="185"/>
      <c r="C110" s="185"/>
      <c r="D110" s="185"/>
      <c r="E110" s="185"/>
      <c r="F110" s="185"/>
      <c r="G110" s="185"/>
      <c r="H110" s="185"/>
      <c r="I110" s="185"/>
      <c r="J110" s="185"/>
      <c r="K110" s="185"/>
      <c r="L110" s="185"/>
      <c r="M110" s="185"/>
      <c r="N110" s="185"/>
      <c r="O110" s="166" t="str">
        <f t="shared" si="6"/>
        <v/>
      </c>
    </row>
    <row r="111">
      <c r="A111" s="124">
        <v>95.0</v>
      </c>
      <c r="B111" s="185"/>
      <c r="C111" s="185"/>
      <c r="D111" s="185"/>
      <c r="E111" s="185"/>
      <c r="F111" s="185"/>
      <c r="G111" s="185"/>
      <c r="H111" s="185"/>
      <c r="I111" s="185"/>
      <c r="J111" s="185"/>
      <c r="K111" s="185"/>
      <c r="L111" s="185"/>
      <c r="M111" s="185"/>
      <c r="N111" s="185"/>
      <c r="O111" s="166" t="str">
        <f t="shared" si="6"/>
        <v/>
      </c>
    </row>
    <row r="112">
      <c r="A112" s="124">
        <v>96.0</v>
      </c>
      <c r="B112" s="185"/>
      <c r="C112" s="185"/>
      <c r="D112" s="185"/>
      <c r="E112" s="185"/>
      <c r="F112" s="185"/>
      <c r="G112" s="185"/>
      <c r="H112" s="185"/>
      <c r="I112" s="185"/>
      <c r="J112" s="185"/>
      <c r="K112" s="185"/>
      <c r="L112" s="185"/>
      <c r="M112" s="185"/>
      <c r="N112" s="185"/>
      <c r="O112" s="166" t="str">
        <f t="shared" si="6"/>
        <v/>
      </c>
    </row>
    <row r="113">
      <c r="A113" s="124">
        <v>97.0</v>
      </c>
      <c r="B113" s="185"/>
      <c r="C113" s="185"/>
      <c r="D113" s="185"/>
      <c r="E113" s="185"/>
      <c r="F113" s="185"/>
      <c r="G113" s="185"/>
      <c r="H113" s="185"/>
      <c r="I113" s="185"/>
      <c r="J113" s="185"/>
      <c r="K113" s="185"/>
      <c r="L113" s="185"/>
      <c r="M113" s="185"/>
      <c r="N113" s="185"/>
      <c r="O113" s="166" t="str">
        <f t="shared" si="6"/>
        <v/>
      </c>
    </row>
    <row r="114">
      <c r="A114" s="124">
        <v>98.0</v>
      </c>
      <c r="B114" s="185"/>
      <c r="C114" s="185"/>
      <c r="D114" s="185"/>
      <c r="E114" s="185"/>
      <c r="F114" s="185"/>
      <c r="G114" s="185"/>
      <c r="H114" s="185"/>
      <c r="I114" s="185"/>
      <c r="J114" s="185"/>
      <c r="K114" s="185"/>
      <c r="L114" s="185"/>
      <c r="M114" s="185"/>
      <c r="N114" s="185"/>
      <c r="O114" s="166" t="str">
        <f t="shared" si="6"/>
        <v/>
      </c>
    </row>
    <row r="115">
      <c r="A115" s="124">
        <v>99.0</v>
      </c>
      <c r="B115" s="185"/>
      <c r="C115" s="185"/>
      <c r="D115" s="185"/>
      <c r="E115" s="185"/>
      <c r="F115" s="185"/>
      <c r="G115" s="185"/>
      <c r="H115" s="185"/>
      <c r="I115" s="185"/>
      <c r="J115" s="185"/>
      <c r="K115" s="185"/>
      <c r="L115" s="185"/>
      <c r="M115" s="185"/>
      <c r="N115" s="185"/>
      <c r="O115" s="166" t="str">
        <f t="shared" si="6"/>
        <v/>
      </c>
    </row>
    <row r="116">
      <c r="A116" s="124">
        <v>100.0</v>
      </c>
      <c r="B116" s="185"/>
      <c r="C116" s="185"/>
      <c r="D116" s="185"/>
      <c r="E116" s="185"/>
      <c r="F116" s="185"/>
      <c r="G116" s="185"/>
      <c r="H116" s="185"/>
      <c r="I116" s="185"/>
      <c r="J116" s="185"/>
      <c r="K116" s="185"/>
      <c r="L116" s="185"/>
      <c r="M116" s="185"/>
      <c r="N116" s="185"/>
      <c r="O116" s="166" t="str">
        <f t="shared" si="6"/>
        <v/>
      </c>
    </row>
    <row r="117">
      <c r="A117" s="124">
        <v>101.0</v>
      </c>
      <c r="B117" s="185"/>
      <c r="C117" s="185"/>
      <c r="D117" s="185"/>
      <c r="E117" s="185"/>
      <c r="F117" s="185"/>
      <c r="G117" s="185"/>
      <c r="H117" s="185"/>
      <c r="I117" s="185"/>
      <c r="J117" s="185"/>
      <c r="K117" s="185"/>
      <c r="L117" s="185"/>
      <c r="M117" s="185"/>
      <c r="N117" s="185"/>
      <c r="O117" s="166" t="str">
        <f t="shared" si="6"/>
        <v/>
      </c>
    </row>
    <row r="118">
      <c r="A118" s="124">
        <v>102.0</v>
      </c>
      <c r="B118" s="185"/>
      <c r="C118" s="185"/>
      <c r="D118" s="185"/>
      <c r="E118" s="185"/>
      <c r="F118" s="185"/>
      <c r="G118" s="185"/>
      <c r="H118" s="185"/>
      <c r="I118" s="185"/>
      <c r="J118" s="185"/>
      <c r="K118" s="185"/>
      <c r="L118" s="185"/>
      <c r="M118" s="185"/>
      <c r="N118" s="185"/>
      <c r="O118" s="166" t="str">
        <f t="shared" si="6"/>
        <v/>
      </c>
    </row>
    <row r="119">
      <c r="A119" s="124">
        <v>103.0</v>
      </c>
      <c r="B119" s="185"/>
      <c r="C119" s="185"/>
      <c r="D119" s="185"/>
      <c r="E119" s="185"/>
      <c r="F119" s="185"/>
      <c r="G119" s="185"/>
      <c r="H119" s="185"/>
      <c r="I119" s="185"/>
      <c r="J119" s="185"/>
      <c r="K119" s="185"/>
      <c r="L119" s="185"/>
      <c r="M119" s="185"/>
      <c r="N119" s="185"/>
      <c r="O119" s="166" t="str">
        <f t="shared" si="6"/>
        <v/>
      </c>
    </row>
    <row r="120">
      <c r="A120" s="124">
        <v>104.0</v>
      </c>
      <c r="B120" s="185"/>
      <c r="C120" s="185"/>
      <c r="D120" s="185"/>
      <c r="E120" s="185"/>
      <c r="F120" s="185"/>
      <c r="G120" s="185"/>
      <c r="H120" s="185"/>
      <c r="I120" s="185"/>
      <c r="J120" s="185"/>
      <c r="K120" s="185"/>
      <c r="L120" s="185"/>
      <c r="M120" s="185"/>
      <c r="N120" s="185"/>
      <c r="O120" s="166" t="str">
        <f t="shared" si="6"/>
        <v/>
      </c>
    </row>
    <row r="121">
      <c r="A121" s="124">
        <v>105.0</v>
      </c>
      <c r="B121" s="185"/>
      <c r="C121" s="185"/>
      <c r="D121" s="185"/>
      <c r="E121" s="185"/>
      <c r="F121" s="185"/>
      <c r="G121" s="185"/>
      <c r="H121" s="185"/>
      <c r="I121" s="185"/>
      <c r="J121" s="185"/>
      <c r="K121" s="185"/>
      <c r="L121" s="185"/>
      <c r="M121" s="185"/>
      <c r="N121" s="185"/>
      <c r="O121" s="166" t="str">
        <f t="shared" si="6"/>
        <v/>
      </c>
    </row>
    <row r="122">
      <c r="A122" s="124">
        <v>106.0</v>
      </c>
      <c r="B122" s="185"/>
      <c r="C122" s="185"/>
      <c r="D122" s="185"/>
      <c r="E122" s="185"/>
      <c r="F122" s="185"/>
      <c r="G122" s="185"/>
      <c r="H122" s="185"/>
      <c r="I122" s="185"/>
      <c r="J122" s="185"/>
      <c r="K122" s="185"/>
      <c r="L122" s="185"/>
      <c r="M122" s="185"/>
      <c r="N122" s="185"/>
      <c r="O122" s="166" t="str">
        <f t="shared" si="6"/>
        <v/>
      </c>
    </row>
    <row r="123">
      <c r="A123" s="124">
        <v>107.0</v>
      </c>
      <c r="B123" s="185"/>
      <c r="C123" s="185"/>
      <c r="D123" s="185"/>
      <c r="E123" s="185"/>
      <c r="F123" s="185"/>
      <c r="G123" s="185"/>
      <c r="H123" s="185"/>
      <c r="I123" s="185"/>
      <c r="J123" s="185"/>
      <c r="K123" s="185"/>
      <c r="L123" s="185"/>
      <c r="M123" s="185"/>
      <c r="N123" s="185"/>
      <c r="O123" s="166" t="str">
        <f t="shared" si="6"/>
        <v/>
      </c>
    </row>
    <row r="124">
      <c r="A124" s="124">
        <v>108.0</v>
      </c>
      <c r="B124" s="185"/>
      <c r="C124" s="185"/>
      <c r="D124" s="185"/>
      <c r="E124" s="185"/>
      <c r="F124" s="185"/>
      <c r="G124" s="185"/>
      <c r="H124" s="185"/>
      <c r="I124" s="185"/>
      <c r="J124" s="185"/>
      <c r="K124" s="185"/>
      <c r="L124" s="185"/>
      <c r="M124" s="185"/>
      <c r="N124" s="185"/>
      <c r="O124" s="166" t="str">
        <f t="shared" si="6"/>
        <v/>
      </c>
    </row>
    <row r="125">
      <c r="A125" s="124">
        <v>109.0</v>
      </c>
      <c r="B125" s="185"/>
      <c r="C125" s="185"/>
      <c r="D125" s="185"/>
      <c r="E125" s="185"/>
      <c r="F125" s="185"/>
      <c r="G125" s="185"/>
      <c r="H125" s="185"/>
      <c r="I125" s="185"/>
      <c r="J125" s="185"/>
      <c r="K125" s="185"/>
      <c r="L125" s="185"/>
      <c r="M125" s="185"/>
      <c r="N125" s="185"/>
      <c r="O125" s="166" t="str">
        <f t="shared" si="6"/>
        <v/>
      </c>
    </row>
    <row r="126">
      <c r="A126" s="124">
        <v>110.0</v>
      </c>
      <c r="B126" s="185"/>
      <c r="C126" s="185"/>
      <c r="D126" s="185"/>
      <c r="E126" s="185"/>
      <c r="F126" s="185"/>
      <c r="G126" s="185"/>
      <c r="H126" s="185"/>
      <c r="I126" s="185"/>
      <c r="J126" s="185"/>
      <c r="K126" s="185"/>
      <c r="L126" s="185"/>
      <c r="M126" s="185"/>
      <c r="N126" s="185"/>
      <c r="O126" s="166" t="str">
        <f t="shared" si="6"/>
        <v/>
      </c>
    </row>
    <row r="127">
      <c r="A127" s="124">
        <v>111.0</v>
      </c>
      <c r="B127" s="185"/>
      <c r="C127" s="185"/>
      <c r="D127" s="185"/>
      <c r="E127" s="185"/>
      <c r="F127" s="185"/>
      <c r="G127" s="185"/>
      <c r="H127" s="185"/>
      <c r="I127" s="185"/>
      <c r="J127" s="185"/>
      <c r="K127" s="185"/>
      <c r="L127" s="185"/>
      <c r="M127" s="185"/>
      <c r="N127" s="185"/>
      <c r="O127" s="166" t="str">
        <f t="shared" si="6"/>
        <v/>
      </c>
    </row>
    <row r="128">
      <c r="A128" s="124">
        <v>112.0</v>
      </c>
      <c r="B128" s="185"/>
      <c r="C128" s="185"/>
      <c r="D128" s="185"/>
      <c r="E128" s="185"/>
      <c r="F128" s="185"/>
      <c r="G128" s="185"/>
      <c r="H128" s="185"/>
      <c r="I128" s="185"/>
      <c r="J128" s="185"/>
      <c r="K128" s="185"/>
      <c r="L128" s="185"/>
      <c r="M128" s="185"/>
      <c r="N128" s="185"/>
      <c r="O128" s="166" t="str">
        <f t="shared" si="6"/>
        <v/>
      </c>
    </row>
    <row r="129">
      <c r="A129" s="124">
        <v>113.0</v>
      </c>
      <c r="B129" s="185"/>
      <c r="C129" s="185"/>
      <c r="D129" s="185"/>
      <c r="E129" s="185"/>
      <c r="F129" s="185"/>
      <c r="G129" s="185"/>
      <c r="H129" s="185"/>
      <c r="I129" s="185"/>
      <c r="J129" s="185"/>
      <c r="K129" s="185"/>
      <c r="L129" s="185"/>
      <c r="M129" s="185"/>
      <c r="N129" s="185"/>
      <c r="O129" s="166" t="str">
        <f t="shared" si="6"/>
        <v/>
      </c>
    </row>
    <row r="130">
      <c r="A130" s="124">
        <v>114.0</v>
      </c>
      <c r="B130" s="185"/>
      <c r="C130" s="185"/>
      <c r="D130" s="185"/>
      <c r="E130" s="185"/>
      <c r="F130" s="185"/>
      <c r="G130" s="185"/>
      <c r="H130" s="185"/>
      <c r="I130" s="185"/>
      <c r="J130" s="185"/>
      <c r="K130" s="185"/>
      <c r="L130" s="185"/>
      <c r="M130" s="185"/>
      <c r="N130" s="185"/>
      <c r="O130" s="166" t="str">
        <f t="shared" si="6"/>
        <v/>
      </c>
    </row>
    <row r="131">
      <c r="A131" s="124">
        <v>115.0</v>
      </c>
      <c r="B131" s="185"/>
      <c r="C131" s="185"/>
      <c r="D131" s="185"/>
      <c r="E131" s="185"/>
      <c r="F131" s="185"/>
      <c r="G131" s="185"/>
      <c r="H131" s="185"/>
      <c r="I131" s="185"/>
      <c r="J131" s="185"/>
      <c r="K131" s="185"/>
      <c r="L131" s="185"/>
      <c r="M131" s="185"/>
      <c r="N131" s="185"/>
      <c r="O131" s="166" t="str">
        <f t="shared" si="6"/>
        <v/>
      </c>
    </row>
    <row r="132">
      <c r="A132" s="124">
        <v>116.0</v>
      </c>
      <c r="B132" s="185"/>
      <c r="C132" s="185"/>
      <c r="D132" s="185"/>
      <c r="E132" s="185"/>
      <c r="F132" s="185"/>
      <c r="G132" s="185"/>
      <c r="H132" s="185"/>
      <c r="I132" s="185"/>
      <c r="J132" s="185"/>
      <c r="K132" s="185"/>
      <c r="L132" s="185"/>
      <c r="M132" s="185"/>
      <c r="N132" s="185"/>
      <c r="O132" s="166" t="str">
        <f t="shared" si="6"/>
        <v/>
      </c>
    </row>
    <row r="133">
      <c r="A133" s="124">
        <v>117.0</v>
      </c>
      <c r="B133" s="185"/>
      <c r="C133" s="185"/>
      <c r="D133" s="185"/>
      <c r="E133" s="185"/>
      <c r="F133" s="185"/>
      <c r="G133" s="185"/>
      <c r="H133" s="185"/>
      <c r="I133" s="185"/>
      <c r="J133" s="185"/>
      <c r="K133" s="185"/>
      <c r="L133" s="185"/>
      <c r="M133" s="185"/>
      <c r="N133" s="185"/>
      <c r="O133" s="166" t="str">
        <f t="shared" si="6"/>
        <v/>
      </c>
    </row>
    <row r="134">
      <c r="A134" s="124">
        <v>118.0</v>
      </c>
      <c r="B134" s="185"/>
      <c r="C134" s="185"/>
      <c r="D134" s="185"/>
      <c r="E134" s="185"/>
      <c r="F134" s="185"/>
      <c r="G134" s="185"/>
      <c r="H134" s="185"/>
      <c r="I134" s="185"/>
      <c r="J134" s="185"/>
      <c r="K134" s="185"/>
      <c r="L134" s="185"/>
      <c r="M134" s="185"/>
      <c r="N134" s="185"/>
      <c r="O134" s="166" t="str">
        <f t="shared" si="6"/>
        <v/>
      </c>
    </row>
    <row r="135">
      <c r="A135" s="124">
        <v>119.0</v>
      </c>
      <c r="B135" s="185"/>
      <c r="C135" s="185"/>
      <c r="D135" s="185"/>
      <c r="E135" s="185"/>
      <c r="F135" s="185"/>
      <c r="G135" s="185"/>
      <c r="H135" s="185"/>
      <c r="I135" s="185"/>
      <c r="J135" s="185"/>
      <c r="K135" s="185"/>
      <c r="L135" s="185"/>
      <c r="M135" s="185"/>
      <c r="N135" s="185"/>
      <c r="O135" s="166" t="str">
        <f t="shared" si="6"/>
        <v/>
      </c>
    </row>
    <row r="136">
      <c r="A136" s="124">
        <v>120.0</v>
      </c>
      <c r="B136" s="185"/>
      <c r="C136" s="185"/>
      <c r="D136" s="185"/>
      <c r="E136" s="185"/>
      <c r="F136" s="185"/>
      <c r="G136" s="185"/>
      <c r="H136" s="185"/>
      <c r="I136" s="185"/>
      <c r="J136" s="185"/>
      <c r="K136" s="185"/>
      <c r="L136" s="185"/>
      <c r="M136" s="185"/>
      <c r="N136" s="185"/>
      <c r="O136" s="166" t="str">
        <f t="shared" si="6"/>
        <v/>
      </c>
    </row>
    <row r="137">
      <c r="A137" s="124">
        <v>121.0</v>
      </c>
      <c r="B137" s="185"/>
      <c r="C137" s="185"/>
      <c r="D137" s="185"/>
      <c r="E137" s="185"/>
      <c r="F137" s="185"/>
      <c r="G137" s="185"/>
      <c r="H137" s="185"/>
      <c r="I137" s="185"/>
      <c r="J137" s="185"/>
      <c r="K137" s="185"/>
      <c r="L137" s="185"/>
      <c r="M137" s="185"/>
      <c r="N137" s="185"/>
      <c r="O137" s="166" t="str">
        <f t="shared" si="6"/>
        <v/>
      </c>
    </row>
    <row r="138">
      <c r="A138" s="124">
        <v>122.0</v>
      </c>
      <c r="B138" s="185"/>
      <c r="C138" s="185"/>
      <c r="D138" s="185"/>
      <c r="E138" s="185"/>
      <c r="F138" s="185"/>
      <c r="G138" s="185"/>
      <c r="H138" s="185"/>
      <c r="I138" s="185"/>
      <c r="J138" s="185"/>
      <c r="K138" s="185"/>
      <c r="L138" s="185"/>
      <c r="M138" s="185"/>
      <c r="N138" s="185"/>
      <c r="O138" s="166" t="str">
        <f t="shared" si="6"/>
        <v/>
      </c>
    </row>
    <row r="139">
      <c r="A139" s="124">
        <v>123.0</v>
      </c>
      <c r="B139" s="185"/>
      <c r="C139" s="185"/>
      <c r="D139" s="185"/>
      <c r="E139" s="185"/>
      <c r="F139" s="185"/>
      <c r="G139" s="185"/>
      <c r="H139" s="185"/>
      <c r="I139" s="185"/>
      <c r="J139" s="185"/>
      <c r="K139" s="185"/>
      <c r="L139" s="185"/>
      <c r="M139" s="185"/>
      <c r="N139" s="185"/>
      <c r="O139" s="166" t="str">
        <f t="shared" si="6"/>
        <v/>
      </c>
    </row>
    <row r="140">
      <c r="A140" s="124">
        <v>124.0</v>
      </c>
      <c r="B140" s="185"/>
      <c r="C140" s="185"/>
      <c r="D140" s="185"/>
      <c r="E140" s="185"/>
      <c r="F140" s="185"/>
      <c r="G140" s="185"/>
      <c r="H140" s="185"/>
      <c r="I140" s="185"/>
      <c r="J140" s="185"/>
      <c r="K140" s="185"/>
      <c r="L140" s="185"/>
      <c r="M140" s="185"/>
      <c r="N140" s="185"/>
      <c r="O140" s="166" t="str">
        <f t="shared" si="6"/>
        <v/>
      </c>
    </row>
    <row r="141">
      <c r="A141" s="124">
        <v>125.0</v>
      </c>
      <c r="B141" s="185"/>
      <c r="C141" s="185"/>
      <c r="D141" s="185"/>
      <c r="E141" s="185"/>
      <c r="F141" s="185"/>
      <c r="G141" s="185"/>
      <c r="H141" s="185"/>
      <c r="I141" s="185"/>
      <c r="J141" s="185"/>
      <c r="K141" s="185"/>
      <c r="L141" s="185"/>
      <c r="M141" s="185"/>
      <c r="N141" s="185"/>
      <c r="O141" s="166" t="str">
        <f t="shared" si="6"/>
        <v/>
      </c>
    </row>
    <row r="142">
      <c r="A142" s="124">
        <v>126.0</v>
      </c>
      <c r="B142" s="185"/>
      <c r="C142" s="185"/>
      <c r="D142" s="185"/>
      <c r="E142" s="185"/>
      <c r="F142" s="185"/>
      <c r="G142" s="185"/>
      <c r="H142" s="185"/>
      <c r="I142" s="185"/>
      <c r="J142" s="185"/>
      <c r="K142" s="185"/>
      <c r="L142" s="185"/>
      <c r="M142" s="185"/>
      <c r="N142" s="185"/>
      <c r="O142" s="166" t="str">
        <f t="shared" si="6"/>
        <v/>
      </c>
    </row>
    <row r="143">
      <c r="A143" s="124">
        <v>127.0</v>
      </c>
      <c r="B143" s="185"/>
      <c r="C143" s="185"/>
      <c r="D143" s="185"/>
      <c r="E143" s="185"/>
      <c r="F143" s="185"/>
      <c r="G143" s="185"/>
      <c r="H143" s="185"/>
      <c r="I143" s="185"/>
      <c r="J143" s="185"/>
      <c r="K143" s="185"/>
      <c r="L143" s="185"/>
      <c r="M143" s="185"/>
      <c r="N143" s="185"/>
      <c r="O143" s="166" t="str">
        <f t="shared" si="6"/>
        <v/>
      </c>
    </row>
    <row r="144">
      <c r="A144" s="124">
        <v>128.0</v>
      </c>
      <c r="B144" s="185"/>
      <c r="C144" s="185"/>
      <c r="D144" s="185"/>
      <c r="E144" s="185"/>
      <c r="F144" s="185"/>
      <c r="G144" s="185"/>
      <c r="H144" s="185"/>
      <c r="I144" s="185"/>
      <c r="J144" s="185"/>
      <c r="K144" s="185"/>
      <c r="L144" s="185"/>
      <c r="M144" s="185"/>
      <c r="N144" s="185"/>
      <c r="O144" s="166" t="str">
        <f t="shared" si="6"/>
        <v/>
      </c>
    </row>
    <row r="145">
      <c r="A145" s="124">
        <v>129.0</v>
      </c>
      <c r="B145" s="185"/>
      <c r="C145" s="185"/>
      <c r="D145" s="185"/>
      <c r="E145" s="185"/>
      <c r="F145" s="185"/>
      <c r="G145" s="185"/>
      <c r="H145" s="185"/>
      <c r="I145" s="185"/>
      <c r="J145" s="185"/>
      <c r="K145" s="185"/>
      <c r="L145" s="185"/>
      <c r="M145" s="185"/>
      <c r="N145" s="185"/>
      <c r="O145" s="166" t="str">
        <f t="shared" si="6"/>
        <v/>
      </c>
    </row>
    <row r="146">
      <c r="A146" s="124">
        <v>130.0</v>
      </c>
      <c r="B146" s="185"/>
      <c r="C146" s="185"/>
      <c r="D146" s="185"/>
      <c r="E146" s="185"/>
      <c r="F146" s="185"/>
      <c r="G146" s="185"/>
      <c r="H146" s="185"/>
      <c r="I146" s="185"/>
      <c r="J146" s="185"/>
      <c r="K146" s="185"/>
      <c r="L146" s="185"/>
      <c r="M146" s="185"/>
      <c r="N146" s="185"/>
      <c r="O146" s="166" t="str">
        <f t="shared" si="6"/>
        <v/>
      </c>
    </row>
    <row r="147">
      <c r="A147" s="124">
        <v>131.0</v>
      </c>
      <c r="B147" s="185"/>
      <c r="C147" s="185"/>
      <c r="D147" s="185"/>
      <c r="E147" s="185"/>
      <c r="F147" s="185"/>
      <c r="G147" s="185"/>
      <c r="H147" s="185"/>
      <c r="I147" s="185"/>
      <c r="J147" s="185"/>
      <c r="K147" s="185"/>
      <c r="L147" s="185"/>
      <c r="M147" s="185"/>
      <c r="N147" s="185"/>
      <c r="O147" s="166" t="str">
        <f t="shared" si="6"/>
        <v/>
      </c>
    </row>
    <row r="148">
      <c r="A148" s="124">
        <v>132.0</v>
      </c>
      <c r="B148" s="185"/>
      <c r="C148" s="185"/>
      <c r="D148" s="185"/>
      <c r="E148" s="185"/>
      <c r="F148" s="185"/>
      <c r="G148" s="185"/>
      <c r="H148" s="185"/>
      <c r="I148" s="185"/>
      <c r="J148" s="185"/>
      <c r="K148" s="185"/>
      <c r="L148" s="185"/>
      <c r="M148" s="185"/>
      <c r="N148" s="185"/>
      <c r="O148" s="166" t="str">
        <f t="shared" si="6"/>
        <v/>
      </c>
    </row>
    <row r="149">
      <c r="A149" s="124">
        <v>133.0</v>
      </c>
      <c r="B149" s="185"/>
      <c r="C149" s="185"/>
      <c r="D149" s="185"/>
      <c r="E149" s="185"/>
      <c r="F149" s="185"/>
      <c r="G149" s="185"/>
      <c r="H149" s="185"/>
      <c r="I149" s="185"/>
      <c r="J149" s="185"/>
      <c r="K149" s="185"/>
      <c r="L149" s="185"/>
      <c r="M149" s="185"/>
      <c r="N149" s="185"/>
      <c r="O149" s="166" t="str">
        <f t="shared" si="6"/>
        <v/>
      </c>
    </row>
    <row r="150">
      <c r="A150" s="124">
        <v>134.0</v>
      </c>
      <c r="B150" s="185"/>
      <c r="C150" s="185"/>
      <c r="D150" s="185"/>
      <c r="E150" s="185"/>
      <c r="F150" s="185"/>
      <c r="G150" s="185"/>
      <c r="H150" s="185"/>
      <c r="I150" s="185"/>
      <c r="J150" s="185"/>
      <c r="K150" s="185"/>
      <c r="L150" s="185"/>
      <c r="M150" s="185"/>
      <c r="N150" s="185"/>
      <c r="O150" s="166" t="str">
        <f t="shared" si="6"/>
        <v/>
      </c>
    </row>
    <row r="151">
      <c r="A151" s="124">
        <v>135.0</v>
      </c>
      <c r="B151" s="185"/>
      <c r="C151" s="185"/>
      <c r="D151" s="185"/>
      <c r="E151" s="185"/>
      <c r="F151" s="185"/>
      <c r="G151" s="185"/>
      <c r="H151" s="185"/>
      <c r="I151" s="185"/>
      <c r="J151" s="185"/>
      <c r="K151" s="185"/>
      <c r="L151" s="185"/>
      <c r="M151" s="185"/>
      <c r="N151" s="185"/>
      <c r="O151" s="166" t="str">
        <f t="shared" si="6"/>
        <v/>
      </c>
    </row>
    <row r="152">
      <c r="A152" s="124">
        <v>136.0</v>
      </c>
      <c r="B152" s="185"/>
      <c r="C152" s="185"/>
      <c r="D152" s="185"/>
      <c r="E152" s="185"/>
      <c r="F152" s="185"/>
      <c r="G152" s="185"/>
      <c r="H152" s="185"/>
      <c r="I152" s="185"/>
      <c r="J152" s="185"/>
      <c r="K152" s="185"/>
      <c r="L152" s="185"/>
      <c r="M152" s="185"/>
      <c r="N152" s="185"/>
      <c r="O152" s="166" t="str">
        <f t="shared" si="6"/>
        <v/>
      </c>
    </row>
    <row r="153">
      <c r="A153" s="124">
        <v>137.0</v>
      </c>
      <c r="B153" s="185"/>
      <c r="C153" s="185"/>
      <c r="D153" s="185"/>
      <c r="E153" s="185"/>
      <c r="F153" s="185"/>
      <c r="G153" s="185"/>
      <c r="H153" s="185"/>
      <c r="I153" s="185"/>
      <c r="J153" s="185"/>
      <c r="K153" s="185"/>
      <c r="L153" s="185"/>
      <c r="M153" s="185"/>
      <c r="N153" s="185"/>
      <c r="O153" s="166" t="str">
        <f t="shared" si="6"/>
        <v/>
      </c>
    </row>
    <row r="154">
      <c r="A154" s="124">
        <v>138.0</v>
      </c>
      <c r="B154" s="185"/>
      <c r="C154" s="185"/>
      <c r="D154" s="185"/>
      <c r="E154" s="185"/>
      <c r="F154" s="185"/>
      <c r="G154" s="185"/>
      <c r="H154" s="185"/>
      <c r="I154" s="185"/>
      <c r="J154" s="185"/>
      <c r="K154" s="185"/>
      <c r="L154" s="185"/>
      <c r="M154" s="185"/>
      <c r="N154" s="185"/>
      <c r="O154" s="166" t="str">
        <f t="shared" si="6"/>
        <v/>
      </c>
    </row>
    <row r="155">
      <c r="A155" s="124">
        <v>139.0</v>
      </c>
      <c r="B155" s="185"/>
      <c r="C155" s="185"/>
      <c r="D155" s="185"/>
      <c r="E155" s="185"/>
      <c r="F155" s="185"/>
      <c r="G155" s="185"/>
      <c r="H155" s="185"/>
      <c r="I155" s="185"/>
      <c r="J155" s="185"/>
      <c r="K155" s="185"/>
      <c r="L155" s="185"/>
      <c r="M155" s="185"/>
      <c r="N155" s="185"/>
      <c r="O155" s="166" t="str">
        <f t="shared" si="6"/>
        <v/>
      </c>
    </row>
    <row r="156">
      <c r="A156" s="124">
        <v>140.0</v>
      </c>
      <c r="B156" s="185"/>
      <c r="C156" s="185"/>
      <c r="D156" s="185"/>
      <c r="E156" s="185"/>
      <c r="F156" s="185"/>
      <c r="G156" s="185"/>
      <c r="H156" s="185"/>
      <c r="I156" s="185"/>
      <c r="J156" s="185"/>
      <c r="K156" s="185"/>
      <c r="L156" s="185"/>
      <c r="M156" s="185"/>
      <c r="N156" s="185"/>
      <c r="O156" s="166" t="str">
        <f t="shared" si="6"/>
        <v/>
      </c>
    </row>
    <row r="157">
      <c r="A157" s="124">
        <v>141.0</v>
      </c>
      <c r="B157" s="185"/>
      <c r="C157" s="185"/>
      <c r="D157" s="185"/>
      <c r="E157" s="185"/>
      <c r="F157" s="185"/>
      <c r="G157" s="185"/>
      <c r="H157" s="185"/>
      <c r="I157" s="185"/>
      <c r="J157" s="185"/>
      <c r="K157" s="185"/>
      <c r="L157" s="185"/>
      <c r="M157" s="185"/>
      <c r="N157" s="185"/>
      <c r="O157" s="166" t="str">
        <f t="shared" si="6"/>
        <v/>
      </c>
    </row>
    <row r="158">
      <c r="A158" s="124">
        <v>142.0</v>
      </c>
      <c r="B158" s="185"/>
      <c r="C158" s="185"/>
      <c r="D158" s="185"/>
      <c r="E158" s="185"/>
      <c r="F158" s="185"/>
      <c r="G158" s="185"/>
      <c r="H158" s="185"/>
      <c r="I158" s="185"/>
      <c r="J158" s="185"/>
      <c r="K158" s="185"/>
      <c r="L158" s="185"/>
      <c r="M158" s="185"/>
      <c r="N158" s="185"/>
      <c r="O158" s="166" t="str">
        <f t="shared" si="6"/>
        <v/>
      </c>
    </row>
    <row r="159">
      <c r="A159" s="124">
        <v>143.0</v>
      </c>
      <c r="B159" s="185"/>
      <c r="C159" s="185"/>
      <c r="D159" s="185"/>
      <c r="E159" s="185"/>
      <c r="F159" s="185"/>
      <c r="G159" s="185"/>
      <c r="H159" s="185"/>
      <c r="I159" s="185"/>
      <c r="J159" s="185"/>
      <c r="K159" s="185"/>
      <c r="L159" s="185"/>
      <c r="M159" s="185"/>
      <c r="N159" s="185"/>
      <c r="O159" s="166" t="str">
        <f t="shared" si="6"/>
        <v/>
      </c>
    </row>
    <row r="160">
      <c r="A160" s="124">
        <v>144.0</v>
      </c>
      <c r="B160" s="185"/>
      <c r="C160" s="185"/>
      <c r="D160" s="185"/>
      <c r="E160" s="185"/>
      <c r="F160" s="185"/>
      <c r="G160" s="185"/>
      <c r="H160" s="185"/>
      <c r="I160" s="185"/>
      <c r="J160" s="185"/>
      <c r="K160" s="185"/>
      <c r="L160" s="185"/>
      <c r="M160" s="185"/>
      <c r="N160" s="185"/>
      <c r="O160" s="166" t="str">
        <f t="shared" si="6"/>
        <v/>
      </c>
    </row>
    <row r="161">
      <c r="A161" s="124">
        <v>145.0</v>
      </c>
      <c r="B161" s="185"/>
      <c r="C161" s="185"/>
      <c r="D161" s="185"/>
      <c r="E161" s="185"/>
      <c r="F161" s="185"/>
      <c r="G161" s="185"/>
      <c r="H161" s="185"/>
      <c r="I161" s="185"/>
      <c r="J161" s="185"/>
      <c r="K161" s="185"/>
      <c r="L161" s="185"/>
      <c r="M161" s="185"/>
      <c r="N161" s="185"/>
      <c r="O161" s="166" t="str">
        <f t="shared" si="6"/>
        <v/>
      </c>
    </row>
    <row r="162">
      <c r="A162" s="124">
        <v>146.0</v>
      </c>
      <c r="B162" s="185"/>
      <c r="C162" s="185"/>
      <c r="D162" s="185"/>
      <c r="E162" s="185"/>
      <c r="F162" s="185"/>
      <c r="G162" s="185"/>
      <c r="H162" s="185"/>
      <c r="I162" s="185"/>
      <c r="J162" s="185"/>
      <c r="K162" s="185"/>
      <c r="L162" s="185"/>
      <c r="M162" s="185"/>
      <c r="N162" s="185"/>
      <c r="O162" s="166" t="str">
        <f t="shared" si="6"/>
        <v/>
      </c>
    </row>
    <row r="163">
      <c r="A163" s="124">
        <v>147.0</v>
      </c>
      <c r="B163" s="185"/>
      <c r="C163" s="185"/>
      <c r="D163" s="185"/>
      <c r="E163" s="185"/>
      <c r="F163" s="185"/>
      <c r="G163" s="185"/>
      <c r="H163" s="185"/>
      <c r="I163" s="185"/>
      <c r="J163" s="185"/>
      <c r="K163" s="185"/>
      <c r="L163" s="185"/>
      <c r="M163" s="185"/>
      <c r="N163" s="185"/>
      <c r="O163" s="166" t="str">
        <f t="shared" si="6"/>
        <v/>
      </c>
    </row>
    <row r="164">
      <c r="A164" s="124">
        <v>148.0</v>
      </c>
      <c r="B164" s="185"/>
      <c r="C164" s="185"/>
      <c r="D164" s="185"/>
      <c r="E164" s="185"/>
      <c r="F164" s="185"/>
      <c r="G164" s="185"/>
      <c r="H164" s="185"/>
      <c r="I164" s="185"/>
      <c r="J164" s="185"/>
      <c r="K164" s="185"/>
      <c r="L164" s="185"/>
      <c r="M164" s="185"/>
      <c r="N164" s="185"/>
      <c r="O164" s="166" t="str">
        <f t="shared" si="6"/>
        <v/>
      </c>
    </row>
    <row r="165">
      <c r="A165" s="124">
        <v>149.0</v>
      </c>
      <c r="B165" s="185"/>
      <c r="C165" s="185"/>
      <c r="D165" s="185"/>
      <c r="E165" s="185"/>
      <c r="F165" s="185"/>
      <c r="G165" s="185"/>
      <c r="H165" s="185"/>
      <c r="I165" s="185"/>
      <c r="J165" s="185"/>
      <c r="K165" s="185"/>
      <c r="L165" s="185"/>
      <c r="M165" s="185"/>
      <c r="N165" s="185"/>
      <c r="O165" s="166" t="str">
        <f t="shared" si="6"/>
        <v/>
      </c>
    </row>
    <row r="166">
      <c r="A166" s="124">
        <v>150.0</v>
      </c>
      <c r="B166" s="185"/>
      <c r="C166" s="185"/>
      <c r="D166" s="185"/>
      <c r="E166" s="185"/>
      <c r="F166" s="185"/>
      <c r="G166" s="185"/>
      <c r="H166" s="185"/>
      <c r="I166" s="185"/>
      <c r="J166" s="185"/>
      <c r="K166" s="185"/>
      <c r="L166" s="185"/>
      <c r="M166" s="185"/>
      <c r="N166" s="185"/>
      <c r="O166" s="166" t="str">
        <f t="shared" si="6"/>
        <v/>
      </c>
    </row>
    <row r="167">
      <c r="A167" s="124">
        <v>151.0</v>
      </c>
      <c r="B167" s="185"/>
      <c r="C167" s="185"/>
      <c r="D167" s="185"/>
      <c r="E167" s="185"/>
      <c r="F167" s="185"/>
      <c r="G167" s="185"/>
      <c r="H167" s="185"/>
      <c r="I167" s="185"/>
      <c r="J167" s="185"/>
      <c r="K167" s="185"/>
      <c r="L167" s="185"/>
      <c r="M167" s="185"/>
      <c r="N167" s="185"/>
      <c r="O167" s="166" t="str">
        <f t="shared" si="6"/>
        <v/>
      </c>
    </row>
    <row r="168">
      <c r="A168" s="124">
        <v>152.0</v>
      </c>
      <c r="B168" s="185"/>
      <c r="C168" s="185"/>
      <c r="D168" s="185"/>
      <c r="E168" s="185"/>
      <c r="F168" s="185"/>
      <c r="G168" s="185"/>
      <c r="H168" s="185"/>
      <c r="I168" s="185"/>
      <c r="J168" s="185"/>
      <c r="K168" s="185"/>
      <c r="L168" s="185"/>
      <c r="M168" s="185"/>
      <c r="N168" s="185"/>
      <c r="O168" s="166" t="str">
        <f t="shared" si="6"/>
        <v/>
      </c>
    </row>
    <row r="169">
      <c r="A169" s="124">
        <v>153.0</v>
      </c>
      <c r="B169" s="185"/>
      <c r="C169" s="185"/>
      <c r="D169" s="185"/>
      <c r="E169" s="185"/>
      <c r="F169" s="185"/>
      <c r="G169" s="185"/>
      <c r="H169" s="185"/>
      <c r="I169" s="185"/>
      <c r="J169" s="185"/>
      <c r="K169" s="185"/>
      <c r="L169" s="185"/>
      <c r="M169" s="185"/>
      <c r="N169" s="185"/>
      <c r="O169" s="166" t="str">
        <f t="shared" si="6"/>
        <v/>
      </c>
    </row>
    <row r="170">
      <c r="A170" s="124">
        <v>154.0</v>
      </c>
      <c r="B170" s="185"/>
      <c r="C170" s="185"/>
      <c r="D170" s="185"/>
      <c r="E170" s="185"/>
      <c r="F170" s="185"/>
      <c r="G170" s="185"/>
      <c r="H170" s="185"/>
      <c r="I170" s="185"/>
      <c r="J170" s="185"/>
      <c r="K170" s="185"/>
      <c r="L170" s="185"/>
      <c r="M170" s="185"/>
      <c r="N170" s="185"/>
      <c r="O170" s="166" t="str">
        <f t="shared" si="6"/>
        <v/>
      </c>
    </row>
    <row r="171">
      <c r="A171" s="124">
        <v>155.0</v>
      </c>
      <c r="B171" s="185"/>
      <c r="C171" s="185"/>
      <c r="D171" s="185"/>
      <c r="E171" s="185"/>
      <c r="F171" s="185"/>
      <c r="G171" s="185"/>
      <c r="H171" s="185"/>
      <c r="I171" s="185"/>
      <c r="J171" s="185"/>
      <c r="K171" s="185"/>
      <c r="L171" s="185"/>
      <c r="M171" s="185"/>
      <c r="N171" s="185"/>
      <c r="O171" s="166" t="str">
        <f t="shared" si="6"/>
        <v/>
      </c>
    </row>
    <row r="172">
      <c r="A172" s="124">
        <v>156.0</v>
      </c>
      <c r="B172" s="185"/>
      <c r="C172" s="185"/>
      <c r="D172" s="185"/>
      <c r="E172" s="185"/>
      <c r="F172" s="185"/>
      <c r="G172" s="185"/>
      <c r="H172" s="185"/>
      <c r="I172" s="185"/>
      <c r="J172" s="185"/>
      <c r="K172" s="185"/>
      <c r="L172" s="185"/>
      <c r="M172" s="185"/>
      <c r="N172" s="185"/>
      <c r="O172" s="166" t="str">
        <f t="shared" si="6"/>
        <v/>
      </c>
    </row>
    <row r="173">
      <c r="A173" s="124">
        <v>157.0</v>
      </c>
      <c r="B173" s="185"/>
      <c r="C173" s="185"/>
      <c r="D173" s="185"/>
      <c r="E173" s="185"/>
      <c r="F173" s="185"/>
      <c r="G173" s="185"/>
      <c r="H173" s="185"/>
      <c r="I173" s="185"/>
      <c r="J173" s="185"/>
      <c r="K173" s="185"/>
      <c r="L173" s="185"/>
      <c r="M173" s="185"/>
      <c r="N173" s="185"/>
      <c r="O173" s="166" t="str">
        <f t="shared" si="6"/>
        <v/>
      </c>
    </row>
    <row r="174">
      <c r="A174" s="124">
        <v>158.0</v>
      </c>
      <c r="B174" s="185"/>
      <c r="C174" s="185"/>
      <c r="D174" s="185"/>
      <c r="E174" s="185"/>
      <c r="F174" s="185"/>
      <c r="G174" s="185"/>
      <c r="H174" s="185"/>
      <c r="I174" s="185"/>
      <c r="J174" s="185"/>
      <c r="K174" s="185"/>
      <c r="L174" s="185"/>
      <c r="M174" s="185"/>
      <c r="N174" s="185"/>
      <c r="O174" s="166" t="str">
        <f t="shared" si="6"/>
        <v/>
      </c>
    </row>
    <row r="175">
      <c r="A175" s="124">
        <v>159.0</v>
      </c>
      <c r="B175" s="185"/>
      <c r="C175" s="185"/>
      <c r="D175" s="185"/>
      <c r="E175" s="185"/>
      <c r="F175" s="185"/>
      <c r="G175" s="185"/>
      <c r="H175" s="185"/>
      <c r="I175" s="185"/>
      <c r="J175" s="185"/>
      <c r="K175" s="185"/>
      <c r="L175" s="185"/>
      <c r="M175" s="185"/>
      <c r="N175" s="185"/>
      <c r="O175" s="166" t="str">
        <f t="shared" si="6"/>
        <v/>
      </c>
    </row>
    <row r="176">
      <c r="A176" s="124">
        <v>160.0</v>
      </c>
      <c r="B176" s="185"/>
      <c r="C176" s="185"/>
      <c r="D176" s="185"/>
      <c r="E176" s="185"/>
      <c r="F176" s="185"/>
      <c r="G176" s="185"/>
      <c r="H176" s="185"/>
      <c r="I176" s="185"/>
      <c r="J176" s="185"/>
      <c r="K176" s="185"/>
      <c r="L176" s="185"/>
      <c r="M176" s="185"/>
      <c r="N176" s="185"/>
      <c r="O176" s="166" t="str">
        <f t="shared" si="6"/>
        <v/>
      </c>
    </row>
    <row r="177">
      <c r="A177" s="124">
        <v>161.0</v>
      </c>
      <c r="B177" s="185"/>
      <c r="C177" s="185"/>
      <c r="D177" s="185"/>
      <c r="E177" s="185"/>
      <c r="F177" s="185"/>
      <c r="G177" s="185"/>
      <c r="H177" s="185"/>
      <c r="I177" s="185"/>
      <c r="J177" s="185"/>
      <c r="K177" s="185"/>
      <c r="L177" s="185"/>
      <c r="M177" s="185"/>
      <c r="N177" s="185"/>
      <c r="O177" s="166" t="str">
        <f t="shared" si="6"/>
        <v/>
      </c>
    </row>
    <row r="178">
      <c r="A178" s="124">
        <v>162.0</v>
      </c>
      <c r="B178" s="185"/>
      <c r="C178" s="185"/>
      <c r="D178" s="185"/>
      <c r="E178" s="185"/>
      <c r="F178" s="185"/>
      <c r="G178" s="185"/>
      <c r="H178" s="185"/>
      <c r="I178" s="185"/>
      <c r="J178" s="185"/>
      <c r="K178" s="185"/>
      <c r="L178" s="185"/>
      <c r="M178" s="185"/>
      <c r="N178" s="185"/>
      <c r="O178" s="166" t="str">
        <f t="shared" si="6"/>
        <v/>
      </c>
    </row>
    <row r="179">
      <c r="A179" s="124">
        <v>163.0</v>
      </c>
      <c r="B179" s="185"/>
      <c r="C179" s="185"/>
      <c r="D179" s="185"/>
      <c r="E179" s="185"/>
      <c r="F179" s="185"/>
      <c r="G179" s="185"/>
      <c r="H179" s="185"/>
      <c r="I179" s="185"/>
      <c r="J179" s="185"/>
      <c r="K179" s="185"/>
      <c r="L179" s="185"/>
      <c r="M179" s="185"/>
      <c r="N179" s="185"/>
      <c r="O179" s="166" t="str">
        <f t="shared" si="6"/>
        <v/>
      </c>
    </row>
    <row r="180">
      <c r="A180" s="124">
        <v>164.0</v>
      </c>
      <c r="B180" s="185"/>
      <c r="C180" s="185"/>
      <c r="D180" s="185"/>
      <c r="E180" s="185"/>
      <c r="F180" s="185"/>
      <c r="G180" s="185"/>
      <c r="H180" s="185"/>
      <c r="I180" s="185"/>
      <c r="J180" s="185"/>
      <c r="K180" s="185"/>
      <c r="L180" s="185"/>
      <c r="M180" s="185"/>
      <c r="N180" s="185"/>
      <c r="O180" s="166" t="str">
        <f t="shared" si="6"/>
        <v/>
      </c>
    </row>
    <row r="181">
      <c r="A181" s="124">
        <v>165.0</v>
      </c>
      <c r="B181" s="185"/>
      <c r="C181" s="185"/>
      <c r="D181" s="185"/>
      <c r="E181" s="185"/>
      <c r="F181" s="185"/>
      <c r="G181" s="185"/>
      <c r="H181" s="185"/>
      <c r="I181" s="185"/>
      <c r="J181" s="185"/>
      <c r="K181" s="185"/>
      <c r="L181" s="185"/>
      <c r="M181" s="185"/>
      <c r="N181" s="185"/>
      <c r="O181" s="166" t="str">
        <f t="shared" si="6"/>
        <v/>
      </c>
    </row>
    <row r="182">
      <c r="A182" s="124">
        <v>166.0</v>
      </c>
      <c r="B182" s="185"/>
      <c r="C182" s="185"/>
      <c r="D182" s="185"/>
      <c r="E182" s="185"/>
      <c r="F182" s="185"/>
      <c r="G182" s="185"/>
      <c r="H182" s="185"/>
      <c r="I182" s="185"/>
      <c r="J182" s="185"/>
      <c r="K182" s="185"/>
      <c r="L182" s="185"/>
      <c r="M182" s="185"/>
      <c r="N182" s="185"/>
      <c r="O182" s="166" t="str">
        <f t="shared" si="6"/>
        <v/>
      </c>
    </row>
    <row r="183">
      <c r="A183" s="124">
        <v>167.0</v>
      </c>
      <c r="B183" s="185"/>
      <c r="C183" s="185"/>
      <c r="D183" s="185"/>
      <c r="E183" s="185"/>
      <c r="F183" s="185"/>
      <c r="G183" s="185"/>
      <c r="H183" s="185"/>
      <c r="I183" s="185"/>
      <c r="J183" s="185"/>
      <c r="K183" s="185"/>
      <c r="L183" s="185"/>
      <c r="M183" s="185"/>
      <c r="N183" s="185"/>
      <c r="O183" s="166" t="str">
        <f t="shared" si="6"/>
        <v/>
      </c>
    </row>
    <row r="184">
      <c r="A184" s="124">
        <v>168.0</v>
      </c>
      <c r="B184" s="185"/>
      <c r="C184" s="185"/>
      <c r="D184" s="185"/>
      <c r="E184" s="185"/>
      <c r="F184" s="185"/>
      <c r="G184" s="185"/>
      <c r="H184" s="185"/>
      <c r="I184" s="185"/>
      <c r="J184" s="185"/>
      <c r="K184" s="185"/>
      <c r="L184" s="185"/>
      <c r="M184" s="185"/>
      <c r="N184" s="185"/>
      <c r="O184" s="166" t="str">
        <f t="shared" si="6"/>
        <v/>
      </c>
    </row>
    <row r="185">
      <c r="A185" s="124">
        <v>169.0</v>
      </c>
      <c r="B185" s="185"/>
      <c r="C185" s="185"/>
      <c r="D185" s="185"/>
      <c r="E185" s="185"/>
      <c r="F185" s="185"/>
      <c r="G185" s="185"/>
      <c r="H185" s="185"/>
      <c r="I185" s="185"/>
      <c r="J185" s="185"/>
      <c r="K185" s="185"/>
      <c r="L185" s="185"/>
      <c r="M185" s="185"/>
      <c r="N185" s="185"/>
      <c r="O185" s="166" t="str">
        <f t="shared" si="6"/>
        <v/>
      </c>
    </row>
    <row r="186">
      <c r="A186" s="124">
        <v>170.0</v>
      </c>
      <c r="B186" s="185"/>
      <c r="C186" s="185"/>
      <c r="D186" s="185"/>
      <c r="E186" s="185"/>
      <c r="F186" s="185"/>
      <c r="G186" s="185"/>
      <c r="H186" s="185"/>
      <c r="I186" s="185"/>
      <c r="J186" s="185"/>
      <c r="K186" s="185"/>
      <c r="L186" s="185"/>
      <c r="M186" s="185"/>
      <c r="N186" s="185"/>
      <c r="O186" s="166" t="str">
        <f t="shared" si="6"/>
        <v/>
      </c>
    </row>
    <row r="187">
      <c r="A187" s="124">
        <v>171.0</v>
      </c>
      <c r="B187" s="185"/>
      <c r="C187" s="185"/>
      <c r="D187" s="185"/>
      <c r="E187" s="185"/>
      <c r="F187" s="185"/>
      <c r="G187" s="185"/>
      <c r="H187" s="185"/>
      <c r="I187" s="185"/>
      <c r="J187" s="185"/>
      <c r="K187" s="185"/>
      <c r="L187" s="185"/>
      <c r="M187" s="185"/>
      <c r="N187" s="185"/>
      <c r="O187" s="166" t="str">
        <f t="shared" si="6"/>
        <v/>
      </c>
    </row>
    <row r="188">
      <c r="A188" s="124">
        <v>172.0</v>
      </c>
      <c r="B188" s="185"/>
      <c r="C188" s="185"/>
      <c r="D188" s="185"/>
      <c r="E188" s="185"/>
      <c r="F188" s="185"/>
      <c r="G188" s="185"/>
      <c r="H188" s="185"/>
      <c r="I188" s="185"/>
      <c r="J188" s="185"/>
      <c r="K188" s="185"/>
      <c r="L188" s="185"/>
      <c r="M188" s="185"/>
      <c r="N188" s="185"/>
      <c r="O188" s="166" t="str">
        <f t="shared" si="6"/>
        <v/>
      </c>
    </row>
    <row r="189">
      <c r="A189" s="124">
        <v>173.0</v>
      </c>
      <c r="B189" s="185"/>
      <c r="C189" s="185"/>
      <c r="D189" s="185"/>
      <c r="E189" s="185"/>
      <c r="F189" s="185"/>
      <c r="G189" s="185"/>
      <c r="H189" s="185"/>
      <c r="I189" s="185"/>
      <c r="J189" s="185"/>
      <c r="K189" s="185"/>
      <c r="L189" s="185"/>
      <c r="M189" s="185"/>
      <c r="N189" s="185"/>
      <c r="O189" s="166" t="str">
        <f t="shared" si="6"/>
        <v/>
      </c>
    </row>
    <row r="190">
      <c r="A190" s="124">
        <v>174.0</v>
      </c>
      <c r="B190" s="185"/>
      <c r="C190" s="185"/>
      <c r="D190" s="185"/>
      <c r="E190" s="185"/>
      <c r="F190" s="185"/>
      <c r="G190" s="185"/>
      <c r="H190" s="185"/>
      <c r="I190" s="185"/>
      <c r="J190" s="185"/>
      <c r="K190" s="185"/>
      <c r="L190" s="185"/>
      <c r="M190" s="185"/>
      <c r="N190" s="185"/>
      <c r="O190" s="166" t="str">
        <f t="shared" si="6"/>
        <v/>
      </c>
    </row>
    <row r="191">
      <c r="A191" s="124">
        <v>175.0</v>
      </c>
      <c r="B191" s="185"/>
      <c r="C191" s="185"/>
      <c r="D191" s="185"/>
      <c r="E191" s="185"/>
      <c r="F191" s="185"/>
      <c r="G191" s="185"/>
      <c r="H191" s="185"/>
      <c r="I191" s="185"/>
      <c r="J191" s="185"/>
      <c r="K191" s="185"/>
      <c r="L191" s="185"/>
      <c r="M191" s="185"/>
      <c r="N191" s="185"/>
      <c r="O191" s="166" t="str">
        <f t="shared" si="6"/>
        <v/>
      </c>
    </row>
    <row r="192">
      <c r="A192" s="124">
        <v>176.0</v>
      </c>
      <c r="B192" s="185"/>
      <c r="C192" s="185"/>
      <c r="D192" s="185"/>
      <c r="E192" s="185"/>
      <c r="F192" s="185"/>
      <c r="G192" s="185"/>
      <c r="H192" s="185"/>
      <c r="I192" s="185"/>
      <c r="J192" s="185"/>
      <c r="K192" s="185"/>
      <c r="L192" s="185"/>
      <c r="M192" s="185"/>
      <c r="N192" s="185"/>
      <c r="O192" s="166" t="str">
        <f t="shared" si="6"/>
        <v/>
      </c>
    </row>
    <row r="193">
      <c r="A193" s="124">
        <v>177.0</v>
      </c>
      <c r="B193" s="185"/>
      <c r="C193" s="185"/>
      <c r="D193" s="185"/>
      <c r="E193" s="185"/>
      <c r="F193" s="185"/>
      <c r="G193" s="185"/>
      <c r="H193" s="185"/>
      <c r="I193" s="185"/>
      <c r="J193" s="185"/>
      <c r="K193" s="185"/>
      <c r="L193" s="185"/>
      <c r="M193" s="185"/>
      <c r="N193" s="185"/>
      <c r="O193" s="166" t="str">
        <f t="shared" si="6"/>
        <v/>
      </c>
    </row>
    <row r="194">
      <c r="A194" s="124">
        <v>178.0</v>
      </c>
      <c r="B194" s="185"/>
      <c r="C194" s="185"/>
      <c r="D194" s="185"/>
      <c r="E194" s="185"/>
      <c r="F194" s="185"/>
      <c r="G194" s="185"/>
      <c r="H194" s="185"/>
      <c r="I194" s="185"/>
      <c r="J194" s="185"/>
      <c r="K194" s="185"/>
      <c r="L194" s="185"/>
      <c r="M194" s="185"/>
      <c r="N194" s="185"/>
      <c r="O194" s="166" t="str">
        <f t="shared" si="6"/>
        <v/>
      </c>
    </row>
    <row r="195">
      <c r="A195" s="124">
        <v>179.0</v>
      </c>
      <c r="B195" s="185"/>
      <c r="C195" s="185"/>
      <c r="D195" s="185"/>
      <c r="E195" s="185"/>
      <c r="F195" s="185"/>
      <c r="G195" s="185"/>
      <c r="H195" s="185"/>
      <c r="I195" s="185"/>
      <c r="J195" s="185"/>
      <c r="K195" s="185"/>
      <c r="L195" s="185"/>
      <c r="M195" s="185"/>
      <c r="N195" s="185"/>
      <c r="O195" s="166" t="str">
        <f t="shared" si="6"/>
        <v/>
      </c>
    </row>
    <row r="196">
      <c r="A196" s="124">
        <v>180.0</v>
      </c>
      <c r="B196" s="185"/>
      <c r="C196" s="185"/>
      <c r="D196" s="185"/>
      <c r="E196" s="185"/>
      <c r="F196" s="185"/>
      <c r="G196" s="185"/>
      <c r="H196" s="185"/>
      <c r="I196" s="185"/>
      <c r="J196" s="185"/>
      <c r="K196" s="185"/>
      <c r="L196" s="185"/>
      <c r="M196" s="185"/>
      <c r="N196" s="185"/>
      <c r="O196" s="166" t="str">
        <f t="shared" si="6"/>
        <v/>
      </c>
    </row>
    <row r="199">
      <c r="B199" s="188" t="s">
        <v>203</v>
      </c>
      <c r="C199" s="188" t="str">
        <f t="shared" ref="C199:N199" si="12">IF(COUNTBLANK(C17:C196)=180,"",COUNTIF(C17:C196,"&gt;="&amp;C14*0.6))</f>
        <v/>
      </c>
      <c r="D199" s="188" t="str">
        <f t="shared" si="12"/>
        <v/>
      </c>
      <c r="E199" s="188" t="str">
        <f t="shared" si="12"/>
        <v/>
      </c>
      <c r="F199" s="188" t="str">
        <f t="shared" si="12"/>
        <v/>
      </c>
      <c r="G199" s="188" t="str">
        <f t="shared" si="12"/>
        <v/>
      </c>
      <c r="H199" s="188" t="str">
        <f t="shared" si="12"/>
        <v/>
      </c>
      <c r="I199" s="188" t="str">
        <f t="shared" si="12"/>
        <v/>
      </c>
      <c r="J199" s="188" t="str">
        <f t="shared" si="12"/>
        <v/>
      </c>
      <c r="K199" s="188" t="str">
        <f t="shared" si="12"/>
        <v/>
      </c>
      <c r="L199" s="188" t="str">
        <f t="shared" si="12"/>
        <v/>
      </c>
      <c r="M199" s="188" t="str">
        <f t="shared" si="12"/>
        <v/>
      </c>
      <c r="N199" s="188" t="str">
        <f t="shared" si="12"/>
        <v/>
      </c>
    </row>
    <row r="200">
      <c r="B200" s="188" t="s">
        <v>204</v>
      </c>
      <c r="C200" s="189">
        <f t="shared" ref="C200:N200" si="13">COUNTA($B$17:$B$196)</f>
        <v>0</v>
      </c>
      <c r="D200" s="189">
        <f t="shared" si="13"/>
        <v>0</v>
      </c>
      <c r="E200" s="189">
        <f t="shared" si="13"/>
        <v>0</v>
      </c>
      <c r="F200" s="189">
        <f t="shared" si="13"/>
        <v>0</v>
      </c>
      <c r="G200" s="189">
        <f t="shared" si="13"/>
        <v>0</v>
      </c>
      <c r="H200" s="189">
        <f t="shared" si="13"/>
        <v>0</v>
      </c>
      <c r="I200" s="189">
        <f t="shared" si="13"/>
        <v>0</v>
      </c>
      <c r="J200" s="189">
        <f t="shared" si="13"/>
        <v>0</v>
      </c>
      <c r="K200" s="189">
        <f t="shared" si="13"/>
        <v>0</v>
      </c>
      <c r="L200" s="189">
        <f t="shared" si="13"/>
        <v>0</v>
      </c>
      <c r="M200" s="189">
        <f t="shared" si="13"/>
        <v>0</v>
      </c>
      <c r="N200" s="189">
        <f t="shared" si="13"/>
        <v>0</v>
      </c>
    </row>
    <row r="202">
      <c r="B202" s="192" t="s">
        <v>205</v>
      </c>
      <c r="C202" s="193" t="str">
        <f t="shared" ref="C202:C206" si="14">AF7</f>
        <v/>
      </c>
    </row>
    <row r="203">
      <c r="B203" s="192" t="s">
        <v>206</v>
      </c>
      <c r="C203" s="193" t="str">
        <f t="shared" si="14"/>
        <v/>
      </c>
    </row>
    <row r="204">
      <c r="B204" s="192" t="s">
        <v>207</v>
      </c>
      <c r="C204" s="193" t="str">
        <f t="shared" si="14"/>
        <v/>
      </c>
    </row>
    <row r="205">
      <c r="B205" s="192" t="s">
        <v>208</v>
      </c>
      <c r="C205" s="193" t="str">
        <f t="shared" si="14"/>
        <v/>
      </c>
    </row>
    <row r="206">
      <c r="B206" s="192" t="s">
        <v>209</v>
      </c>
      <c r="C206" s="193" t="str">
        <f t="shared" si="14"/>
        <v/>
      </c>
    </row>
    <row r="207">
      <c r="B207" s="192" t="s">
        <v>210</v>
      </c>
      <c r="C207" s="193" t="str">
        <f>AF14</f>
        <v/>
      </c>
    </row>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sheetData>
  <mergeCells count="20">
    <mergeCell ref="M4:O4"/>
    <mergeCell ref="AG4:AR4"/>
    <mergeCell ref="AG14:AR14"/>
    <mergeCell ref="AG24:AR24"/>
    <mergeCell ref="AG34:AR34"/>
    <mergeCell ref="AG44:AR44"/>
    <mergeCell ref="AG54:AR54"/>
    <mergeCell ref="A4:B4"/>
    <mergeCell ref="A7:B7"/>
    <mergeCell ref="A3:B3"/>
    <mergeCell ref="A8:B13"/>
    <mergeCell ref="A14:B14"/>
    <mergeCell ref="C16:N16"/>
    <mergeCell ref="A1:O1"/>
    <mergeCell ref="A2:O2"/>
    <mergeCell ref="C3:O3"/>
    <mergeCell ref="C4:I4"/>
    <mergeCell ref="J4:L4"/>
    <mergeCell ref="A5:O5"/>
    <mergeCell ref="O7:O14"/>
  </mergeCells>
  <dataValidations>
    <dataValidation type="list" allowBlank="1" sqref="C8:N13">
      <formula1>' CIS'!$A$25:$A$30</formula1>
    </dataValidation>
  </dataValidation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900FF"/>
    <outlinePr summaryBelow="0" summaryRight="0"/>
  </sheetPr>
  <sheetViews>
    <sheetView workbookViewId="0"/>
  </sheetViews>
  <sheetFormatPr customHeight="1" defaultColWidth="12.63" defaultRowHeight="15.75"/>
  <cols>
    <col customWidth="1" min="1" max="1" width="15.13"/>
    <col hidden="1" min="16" max="30" width="12.63"/>
  </cols>
  <sheetData>
    <row r="1">
      <c r="A1" s="322"/>
      <c r="B1" s="323"/>
      <c r="C1" s="323"/>
      <c r="D1" s="323"/>
      <c r="E1" s="323"/>
      <c r="F1" s="323"/>
      <c r="G1" s="323"/>
      <c r="H1" s="323"/>
      <c r="I1" s="323"/>
      <c r="J1" s="323"/>
      <c r="K1" s="323"/>
      <c r="L1" s="323"/>
      <c r="M1" s="323"/>
    </row>
    <row r="2">
      <c r="B2" s="323"/>
      <c r="C2" s="323"/>
      <c r="D2" s="323"/>
      <c r="E2" s="323"/>
      <c r="F2" s="323"/>
      <c r="G2" s="323"/>
      <c r="H2" s="323"/>
      <c r="I2" s="323"/>
      <c r="J2" s="323"/>
      <c r="K2" s="323"/>
      <c r="L2" s="323"/>
      <c r="M2" s="323"/>
      <c r="Q2" s="33" t="s">
        <v>141</v>
      </c>
      <c r="R2" t="str">
        <f>IF(COUNTBLANK(S7:AD7)=12,"",AVERAGE(S7:AD7))</f>
        <v/>
      </c>
      <c r="S2" s="324" t="s">
        <v>141</v>
      </c>
      <c r="T2" s="3"/>
      <c r="U2" s="3"/>
      <c r="V2" s="3"/>
      <c r="W2" s="3"/>
      <c r="X2" s="3"/>
      <c r="Y2" s="3"/>
      <c r="Z2" s="3"/>
      <c r="AA2" s="3"/>
      <c r="AB2" s="3"/>
      <c r="AC2" s="3"/>
      <c r="AD2" s="4"/>
    </row>
    <row r="3">
      <c r="B3" s="323"/>
      <c r="C3" s="323"/>
      <c r="D3" s="323"/>
      <c r="E3" s="323"/>
      <c r="F3" s="323"/>
      <c r="G3" s="323"/>
      <c r="H3" s="323"/>
      <c r="I3" s="323"/>
      <c r="J3" s="323"/>
      <c r="K3" s="323"/>
      <c r="L3" s="323"/>
      <c r="M3" s="323"/>
      <c r="Q3" s="33" t="s">
        <v>142</v>
      </c>
      <c r="R3" t="str">
        <f>IF(COUNTBLANK(S14:AD14)=12,"",AVERAGE(S14:AD14))</f>
        <v/>
      </c>
      <c r="S3" s="325" t="s">
        <v>192</v>
      </c>
      <c r="T3" s="326" t="s">
        <v>193</v>
      </c>
      <c r="U3" s="326">
        <v>3.0</v>
      </c>
      <c r="V3" s="326">
        <v>4.0</v>
      </c>
      <c r="W3" s="326">
        <v>5.0</v>
      </c>
      <c r="X3" s="326">
        <v>6.0</v>
      </c>
      <c r="Y3" s="326">
        <v>7.0</v>
      </c>
      <c r="Z3" s="326">
        <v>8.0</v>
      </c>
      <c r="AA3" s="326">
        <v>9.0</v>
      </c>
      <c r="AB3" s="326">
        <v>10.0</v>
      </c>
      <c r="AC3" s="326">
        <v>11.0</v>
      </c>
      <c r="AD3" s="326">
        <v>12.0</v>
      </c>
    </row>
    <row r="4">
      <c r="A4" s="327" t="s">
        <v>265</v>
      </c>
      <c r="B4" s="328"/>
      <c r="C4" s="328"/>
      <c r="D4" s="328"/>
      <c r="E4" s="328"/>
      <c r="F4" s="328"/>
      <c r="G4" s="328"/>
      <c r="H4" s="328"/>
      <c r="I4" s="329"/>
      <c r="J4" s="329"/>
      <c r="K4" s="329"/>
      <c r="L4" s="329"/>
      <c r="M4" s="329"/>
      <c r="Q4" s="33" t="s">
        <v>145</v>
      </c>
      <c r="R4" t="str">
        <f>IF(COUNTBLANK(S21:AD21)=12,"",AVERAGE(S21:AD21))</f>
        <v/>
      </c>
      <c r="S4" s="330" t="str">
        <f t="shared" ref="S4:AD4" si="1">IF(B1= "CO 1", B196,"")</f>
        <v/>
      </c>
      <c r="T4" s="330" t="str">
        <f t="shared" si="1"/>
        <v/>
      </c>
      <c r="U4" s="330" t="str">
        <f t="shared" si="1"/>
        <v/>
      </c>
      <c r="V4" s="330" t="str">
        <f t="shared" si="1"/>
        <v/>
      </c>
      <c r="W4" s="330" t="str">
        <f t="shared" si="1"/>
        <v/>
      </c>
      <c r="X4" s="330" t="str">
        <f t="shared" si="1"/>
        <v/>
      </c>
      <c r="Y4" s="330" t="str">
        <f t="shared" si="1"/>
        <v/>
      </c>
      <c r="Z4" s="330" t="str">
        <f t="shared" si="1"/>
        <v/>
      </c>
      <c r="AA4" s="330" t="str">
        <f t="shared" si="1"/>
        <v/>
      </c>
      <c r="AB4" s="330" t="str">
        <f t="shared" si="1"/>
        <v/>
      </c>
      <c r="AC4" s="330" t="str">
        <f t="shared" si="1"/>
        <v/>
      </c>
      <c r="AD4" s="330" t="str">
        <f t="shared" si="1"/>
        <v/>
      </c>
    </row>
    <row r="5">
      <c r="A5" s="331"/>
      <c r="B5" s="328"/>
      <c r="C5" s="328"/>
      <c r="D5" s="328"/>
      <c r="E5" s="328"/>
      <c r="F5" s="328"/>
      <c r="G5" s="328"/>
      <c r="H5" s="328"/>
      <c r="I5" s="329"/>
      <c r="J5" s="329"/>
      <c r="K5" s="329"/>
      <c r="L5" s="329"/>
      <c r="M5" s="329"/>
      <c r="Q5" s="33" t="s">
        <v>146</v>
      </c>
      <c r="R5" t="str">
        <f>IF(COUNTBLANK(S28:AD28)=12,"",AVERAGE(S28:AD28))</f>
        <v/>
      </c>
      <c r="S5" s="243" t="str">
        <f t="shared" ref="S5:AD5" si="2">IF(B2= "CO 1", B196,"")</f>
        <v/>
      </c>
      <c r="T5" s="243" t="str">
        <f t="shared" si="2"/>
        <v/>
      </c>
      <c r="U5" s="243" t="str">
        <f t="shared" si="2"/>
        <v/>
      </c>
      <c r="V5" s="243" t="str">
        <f t="shared" si="2"/>
        <v/>
      </c>
      <c r="W5" s="243" t="str">
        <f t="shared" si="2"/>
        <v/>
      </c>
      <c r="X5" s="243" t="str">
        <f t="shared" si="2"/>
        <v/>
      </c>
      <c r="Y5" s="243" t="str">
        <f t="shared" si="2"/>
        <v/>
      </c>
      <c r="Z5" s="243" t="str">
        <f t="shared" si="2"/>
        <v/>
      </c>
      <c r="AA5" s="243" t="str">
        <f t="shared" si="2"/>
        <v/>
      </c>
      <c r="AB5" s="243" t="str">
        <f t="shared" si="2"/>
        <v/>
      </c>
      <c r="AC5" s="243" t="str">
        <f t="shared" si="2"/>
        <v/>
      </c>
      <c r="AD5" s="243" t="str">
        <f t="shared" si="2"/>
        <v/>
      </c>
    </row>
    <row r="6">
      <c r="A6" s="331"/>
      <c r="B6" s="328"/>
      <c r="C6" s="328"/>
      <c r="D6" s="328"/>
      <c r="E6" s="328"/>
      <c r="F6" s="328"/>
      <c r="G6" s="328"/>
      <c r="H6" s="328"/>
      <c r="I6" s="329"/>
      <c r="J6" s="329"/>
      <c r="K6" s="329"/>
      <c r="L6" s="329"/>
      <c r="M6" s="329"/>
      <c r="Q6" s="33" t="s">
        <v>147</v>
      </c>
      <c r="R6" t="str">
        <f>IF(COUNTBLANK(S35:AD35)=12,"",AVERAGE(S35:AD35))</f>
        <v/>
      </c>
      <c r="S6" s="243" t="str">
        <f t="shared" ref="S6:AD6" si="3">IF(B3= "CO 1", B196,"")</f>
        <v/>
      </c>
      <c r="T6" s="243" t="str">
        <f t="shared" si="3"/>
        <v/>
      </c>
      <c r="U6" s="243" t="str">
        <f t="shared" si="3"/>
        <v/>
      </c>
      <c r="V6" s="243" t="str">
        <f t="shared" si="3"/>
        <v/>
      </c>
      <c r="W6" s="243" t="str">
        <f t="shared" si="3"/>
        <v/>
      </c>
      <c r="X6" s="243" t="str">
        <f t="shared" si="3"/>
        <v/>
      </c>
      <c r="Y6" s="243" t="str">
        <f t="shared" si="3"/>
        <v/>
      </c>
      <c r="Z6" s="243" t="str">
        <f t="shared" si="3"/>
        <v/>
      </c>
      <c r="AA6" s="243" t="str">
        <f t="shared" si="3"/>
        <v/>
      </c>
      <c r="AB6" s="243" t="str">
        <f t="shared" si="3"/>
        <v/>
      </c>
      <c r="AC6" s="243" t="str">
        <f t="shared" si="3"/>
        <v/>
      </c>
      <c r="AD6" s="243" t="str">
        <f t="shared" si="3"/>
        <v/>
      </c>
    </row>
    <row r="7">
      <c r="A7" s="331"/>
      <c r="B7" s="328"/>
      <c r="C7" s="328"/>
      <c r="D7" s="328"/>
      <c r="E7" s="328"/>
      <c r="F7" s="328"/>
      <c r="G7" s="328"/>
      <c r="H7" s="328"/>
      <c r="I7" s="329"/>
      <c r="J7" s="329"/>
      <c r="K7" s="329"/>
      <c r="L7" s="329"/>
      <c r="M7" s="329"/>
      <c r="Q7" s="33" t="s">
        <v>148</v>
      </c>
      <c r="R7" t="str">
        <f>IF(COUNTBLANK(S42:AD42)=12,"",AVERAGE(S42:AD42))</f>
        <v/>
      </c>
      <c r="S7" s="332" t="str">
        <f t="shared" ref="S7:AD7" si="4">IF(COUNTBLANK(S4:S6)=3,"",AVERAGE(S4:S6))</f>
        <v/>
      </c>
      <c r="T7" s="333" t="str">
        <f t="shared" si="4"/>
        <v/>
      </c>
      <c r="U7" s="333" t="str">
        <f t="shared" si="4"/>
        <v/>
      </c>
      <c r="V7" s="333" t="str">
        <f t="shared" si="4"/>
        <v/>
      </c>
      <c r="W7" s="333" t="str">
        <f t="shared" si="4"/>
        <v/>
      </c>
      <c r="X7" s="333" t="str">
        <f t="shared" si="4"/>
        <v/>
      </c>
      <c r="Y7" s="333" t="str">
        <f t="shared" si="4"/>
        <v/>
      </c>
      <c r="Z7" s="333" t="str">
        <f t="shared" si="4"/>
        <v/>
      </c>
      <c r="AA7" s="333" t="str">
        <f t="shared" si="4"/>
        <v/>
      </c>
      <c r="AB7" s="333" t="str">
        <f t="shared" si="4"/>
        <v/>
      </c>
      <c r="AC7" s="333" t="str">
        <f t="shared" si="4"/>
        <v/>
      </c>
      <c r="AD7" s="333" t="str">
        <f t="shared" si="4"/>
        <v/>
      </c>
    </row>
    <row r="8">
      <c r="A8" s="331"/>
      <c r="B8" s="328"/>
      <c r="C8" s="328"/>
      <c r="D8" s="328"/>
      <c r="E8" s="328"/>
      <c r="F8" s="328"/>
      <c r="G8" s="328"/>
      <c r="H8" s="328"/>
      <c r="I8" s="329"/>
      <c r="J8" s="329"/>
      <c r="K8" s="329"/>
      <c r="L8" s="329"/>
      <c r="M8" s="329"/>
      <c r="S8" s="334"/>
      <c r="T8" s="334"/>
      <c r="U8" s="334"/>
      <c r="V8" s="334"/>
      <c r="W8" s="334"/>
      <c r="X8" s="334"/>
      <c r="Y8" s="334"/>
      <c r="Z8" s="334"/>
      <c r="AA8" s="334"/>
      <c r="AB8" s="334"/>
      <c r="AC8" s="334"/>
      <c r="AD8" s="334"/>
    </row>
    <row r="9">
      <c r="A9" s="331"/>
      <c r="B9" s="328"/>
      <c r="C9" s="328"/>
      <c r="D9" s="328"/>
      <c r="E9" s="328"/>
      <c r="F9" s="328"/>
      <c r="G9" s="328"/>
      <c r="H9" s="328"/>
      <c r="I9" s="329"/>
      <c r="J9" s="329"/>
      <c r="K9" s="329"/>
      <c r="L9" s="329"/>
      <c r="M9" s="329"/>
      <c r="S9" s="335" t="s">
        <v>142</v>
      </c>
      <c r="T9" s="51"/>
      <c r="U9" s="51"/>
      <c r="V9" s="51"/>
      <c r="W9" s="51"/>
      <c r="X9" s="51"/>
      <c r="Y9" s="51"/>
      <c r="Z9" s="51"/>
      <c r="AA9" s="51"/>
      <c r="AB9" s="51"/>
      <c r="AC9" s="51"/>
      <c r="AD9" s="52"/>
    </row>
    <row r="10">
      <c r="A10" s="331"/>
      <c r="B10" s="328"/>
      <c r="C10" s="328"/>
      <c r="D10" s="328"/>
      <c r="E10" s="328"/>
      <c r="F10" s="328"/>
      <c r="G10" s="328"/>
      <c r="H10" s="328"/>
      <c r="I10" s="329"/>
      <c r="J10" s="329"/>
      <c r="K10" s="329"/>
      <c r="L10" s="329"/>
      <c r="M10" s="329"/>
      <c r="S10" s="325" t="s">
        <v>192</v>
      </c>
      <c r="T10" s="326" t="s">
        <v>193</v>
      </c>
      <c r="U10" s="326">
        <v>3.0</v>
      </c>
      <c r="V10" s="326">
        <v>4.0</v>
      </c>
      <c r="W10" s="326">
        <v>5.0</v>
      </c>
      <c r="X10" s="326">
        <v>6.0</v>
      </c>
      <c r="Y10" s="326">
        <v>7.0</v>
      </c>
      <c r="Z10" s="326">
        <v>8.0</v>
      </c>
      <c r="AA10" s="326">
        <v>9.0</v>
      </c>
      <c r="AB10" s="326">
        <v>10.0</v>
      </c>
      <c r="AC10" s="326">
        <v>11.0</v>
      </c>
      <c r="AD10" s="326">
        <v>12.0</v>
      </c>
    </row>
    <row r="11">
      <c r="A11" s="331"/>
      <c r="B11" s="328"/>
      <c r="C11" s="328"/>
      <c r="D11" s="328"/>
      <c r="E11" s="328"/>
      <c r="F11" s="328"/>
      <c r="G11" s="328"/>
      <c r="H11" s="328"/>
      <c r="I11" s="329"/>
      <c r="J11" s="329"/>
      <c r="K11" s="329"/>
      <c r="L11" s="329"/>
      <c r="M11" s="329"/>
      <c r="S11" s="330" t="str">
        <f t="shared" ref="S11:AD11" si="5">IF(B1= "CO 2", B196,"")</f>
        <v/>
      </c>
      <c r="T11" s="330" t="str">
        <f t="shared" si="5"/>
        <v/>
      </c>
      <c r="U11" s="330" t="str">
        <f t="shared" si="5"/>
        <v/>
      </c>
      <c r="V11" s="330" t="str">
        <f t="shared" si="5"/>
        <v/>
      </c>
      <c r="W11" s="330" t="str">
        <f t="shared" si="5"/>
        <v/>
      </c>
      <c r="X11" s="330" t="str">
        <f t="shared" si="5"/>
        <v/>
      </c>
      <c r="Y11" s="330" t="str">
        <f t="shared" si="5"/>
        <v/>
      </c>
      <c r="Z11" s="330" t="str">
        <f t="shared" si="5"/>
        <v/>
      </c>
      <c r="AA11" s="330" t="str">
        <f t="shared" si="5"/>
        <v/>
      </c>
      <c r="AB11" s="330" t="str">
        <f t="shared" si="5"/>
        <v/>
      </c>
      <c r="AC11" s="330" t="str">
        <f t="shared" si="5"/>
        <v/>
      </c>
      <c r="AD11" s="330" t="str">
        <f t="shared" si="5"/>
        <v/>
      </c>
    </row>
    <row r="12">
      <c r="A12" s="331"/>
      <c r="B12" s="328"/>
      <c r="C12" s="328"/>
      <c r="D12" s="328"/>
      <c r="E12" s="328"/>
      <c r="F12" s="328"/>
      <c r="G12" s="328"/>
      <c r="H12" s="328"/>
      <c r="I12" s="329"/>
      <c r="J12" s="329"/>
      <c r="K12" s="329"/>
      <c r="L12" s="329"/>
      <c r="M12" s="329"/>
      <c r="N12" s="336" t="s">
        <v>266</v>
      </c>
      <c r="O12" s="4"/>
      <c r="S12" s="330" t="str">
        <f t="shared" ref="S12:AD12" si="6">IF(B2= "CO 2", B196,"")</f>
        <v/>
      </c>
      <c r="T12" s="330" t="str">
        <f t="shared" si="6"/>
        <v/>
      </c>
      <c r="U12" s="330" t="str">
        <f t="shared" si="6"/>
        <v/>
      </c>
      <c r="V12" s="330" t="str">
        <f t="shared" si="6"/>
        <v/>
      </c>
      <c r="W12" s="330" t="str">
        <f t="shared" si="6"/>
        <v/>
      </c>
      <c r="X12" s="330" t="str">
        <f t="shared" si="6"/>
        <v/>
      </c>
      <c r="Y12" s="330" t="str">
        <f t="shared" si="6"/>
        <v/>
      </c>
      <c r="Z12" s="330" t="str">
        <f t="shared" si="6"/>
        <v/>
      </c>
      <c r="AA12" s="330" t="str">
        <f t="shared" si="6"/>
        <v/>
      </c>
      <c r="AB12" s="330" t="str">
        <f t="shared" si="6"/>
        <v/>
      </c>
      <c r="AC12" s="330" t="str">
        <f t="shared" si="6"/>
        <v/>
      </c>
      <c r="AD12" s="330" t="str">
        <f t="shared" si="6"/>
        <v/>
      </c>
    </row>
    <row r="13">
      <c r="A13" s="331"/>
      <c r="B13" s="328"/>
      <c r="C13" s="328"/>
      <c r="D13" s="328"/>
      <c r="E13" s="328"/>
      <c r="F13" s="328"/>
      <c r="G13" s="328"/>
      <c r="H13" s="328"/>
      <c r="I13" s="329"/>
      <c r="J13" s="329"/>
      <c r="K13" s="329"/>
      <c r="L13" s="329"/>
      <c r="M13" s="329"/>
      <c r="N13" s="337"/>
      <c r="O13" s="338"/>
      <c r="S13" s="330" t="str">
        <f t="shared" ref="S13:AD13" si="7">IF(B3= "CO 2", B196,"")</f>
        <v/>
      </c>
      <c r="T13" s="330" t="str">
        <f t="shared" si="7"/>
        <v/>
      </c>
      <c r="U13" s="330" t="str">
        <f t="shared" si="7"/>
        <v/>
      </c>
      <c r="V13" s="330" t="str">
        <f t="shared" si="7"/>
        <v/>
      </c>
      <c r="W13" s="330" t="str">
        <f t="shared" si="7"/>
        <v/>
      </c>
      <c r="X13" s="330" t="str">
        <f t="shared" si="7"/>
        <v/>
      </c>
      <c r="Y13" s="330" t="str">
        <f t="shared" si="7"/>
        <v/>
      </c>
      <c r="Z13" s="330" t="str">
        <f t="shared" si="7"/>
        <v/>
      </c>
      <c r="AA13" s="330" t="str">
        <f t="shared" si="7"/>
        <v/>
      </c>
      <c r="AB13" s="330" t="str">
        <f t="shared" si="7"/>
        <v/>
      </c>
      <c r="AC13" s="330" t="str">
        <f t="shared" si="7"/>
        <v/>
      </c>
      <c r="AD13" s="330" t="str">
        <f t="shared" si="7"/>
        <v/>
      </c>
    </row>
    <row r="14">
      <c r="A14" s="329"/>
      <c r="B14" s="328"/>
      <c r="C14" s="328"/>
      <c r="D14" s="328"/>
      <c r="E14" s="328"/>
      <c r="F14" s="328"/>
      <c r="G14" s="328"/>
      <c r="H14" s="328"/>
      <c r="I14" s="329"/>
      <c r="J14" s="329"/>
      <c r="K14" s="329"/>
      <c r="L14" s="329"/>
      <c r="M14" s="329"/>
      <c r="N14" s="339" t="s">
        <v>141</v>
      </c>
      <c r="O14" s="340" t="str">
        <f t="shared" ref="O14:O19" si="9">R2</f>
        <v/>
      </c>
      <c r="S14" s="332" t="str">
        <f t="shared" ref="S14:AD14" si="8">IF(COUNTBLANK(S11:S13)=3,"",AVERAGE(S11:S13))</f>
        <v/>
      </c>
      <c r="T14" s="333" t="str">
        <f t="shared" si="8"/>
        <v/>
      </c>
      <c r="U14" s="333" t="str">
        <f t="shared" si="8"/>
        <v/>
      </c>
      <c r="V14" s="333" t="str">
        <f t="shared" si="8"/>
        <v/>
      </c>
      <c r="W14" s="333" t="str">
        <f t="shared" si="8"/>
        <v/>
      </c>
      <c r="X14" s="333" t="str">
        <f t="shared" si="8"/>
        <v/>
      </c>
      <c r="Y14" s="333" t="str">
        <f t="shared" si="8"/>
        <v/>
      </c>
      <c r="Z14" s="333" t="str">
        <f t="shared" si="8"/>
        <v/>
      </c>
      <c r="AA14" s="333" t="str">
        <f t="shared" si="8"/>
        <v/>
      </c>
      <c r="AB14" s="333" t="str">
        <f t="shared" si="8"/>
        <v/>
      </c>
      <c r="AC14" s="333" t="str">
        <f t="shared" si="8"/>
        <v/>
      </c>
      <c r="AD14" s="333" t="str">
        <f t="shared" si="8"/>
        <v/>
      </c>
    </row>
    <row r="15">
      <c r="A15" s="329"/>
      <c r="B15" s="328"/>
      <c r="C15" s="328"/>
      <c r="D15" s="328"/>
      <c r="E15" s="328"/>
      <c r="F15" s="328"/>
      <c r="G15" s="328"/>
      <c r="H15" s="328"/>
      <c r="I15" s="329"/>
      <c r="J15" s="329"/>
      <c r="K15" s="329"/>
      <c r="L15" s="329"/>
      <c r="M15" s="329"/>
      <c r="N15" s="339" t="s">
        <v>142</v>
      </c>
      <c r="O15" s="340" t="str">
        <f t="shared" si="9"/>
        <v/>
      </c>
      <c r="S15" s="334"/>
      <c r="T15" s="334"/>
      <c r="U15" s="334"/>
      <c r="V15" s="334"/>
      <c r="W15" s="334"/>
      <c r="X15" s="334"/>
      <c r="Y15" s="334"/>
      <c r="Z15" s="334"/>
      <c r="AA15" s="334"/>
      <c r="AB15" s="334"/>
      <c r="AC15" s="334"/>
      <c r="AD15" s="334"/>
    </row>
    <row r="16">
      <c r="A16" s="329"/>
      <c r="B16" s="328"/>
      <c r="C16" s="328"/>
      <c r="D16" s="328"/>
      <c r="E16" s="328"/>
      <c r="F16" s="328"/>
      <c r="G16" s="328"/>
      <c r="H16" s="328"/>
      <c r="I16" s="329"/>
      <c r="J16" s="329"/>
      <c r="K16" s="329"/>
      <c r="L16" s="329"/>
      <c r="M16" s="329"/>
      <c r="N16" s="339" t="s">
        <v>145</v>
      </c>
      <c r="O16" s="340" t="str">
        <f t="shared" si="9"/>
        <v/>
      </c>
      <c r="S16" s="335" t="s">
        <v>145</v>
      </c>
      <c r="T16" s="51"/>
      <c r="U16" s="51"/>
      <c r="V16" s="51"/>
      <c r="W16" s="51"/>
      <c r="X16" s="51"/>
      <c r="Y16" s="51"/>
      <c r="Z16" s="51"/>
      <c r="AA16" s="51"/>
      <c r="AB16" s="51"/>
      <c r="AC16" s="51"/>
      <c r="AD16" s="52"/>
    </row>
    <row r="17">
      <c r="A17" s="329"/>
      <c r="B17" s="328"/>
      <c r="C17" s="328"/>
      <c r="D17" s="328"/>
      <c r="E17" s="328"/>
      <c r="F17" s="328"/>
      <c r="G17" s="328"/>
      <c r="H17" s="328"/>
      <c r="I17" s="329"/>
      <c r="J17" s="329"/>
      <c r="K17" s="329"/>
      <c r="L17" s="329"/>
      <c r="M17" s="329"/>
      <c r="N17" s="339" t="s">
        <v>146</v>
      </c>
      <c r="O17" s="340" t="str">
        <f t="shared" si="9"/>
        <v/>
      </c>
      <c r="S17" s="325" t="s">
        <v>192</v>
      </c>
      <c r="T17" s="326" t="s">
        <v>193</v>
      </c>
      <c r="U17" s="326">
        <v>3.0</v>
      </c>
      <c r="V17" s="326">
        <v>4.0</v>
      </c>
      <c r="W17" s="326">
        <v>5.0</v>
      </c>
      <c r="X17" s="326">
        <v>6.0</v>
      </c>
      <c r="Y17" s="326">
        <v>7.0</v>
      </c>
      <c r="Z17" s="326">
        <v>8.0</v>
      </c>
      <c r="AA17" s="326">
        <v>9.0</v>
      </c>
      <c r="AB17" s="326">
        <v>10.0</v>
      </c>
      <c r="AC17" s="326">
        <v>11.0</v>
      </c>
      <c r="AD17" s="326">
        <v>12.0</v>
      </c>
    </row>
    <row r="18">
      <c r="A18" s="329"/>
      <c r="B18" s="328"/>
      <c r="C18" s="328"/>
      <c r="D18" s="328"/>
      <c r="E18" s="328"/>
      <c r="F18" s="328"/>
      <c r="G18" s="328"/>
      <c r="H18" s="328"/>
      <c r="I18" s="329"/>
      <c r="J18" s="329"/>
      <c r="K18" s="329"/>
      <c r="L18" s="329"/>
      <c r="M18" s="329"/>
      <c r="N18" s="339" t="s">
        <v>147</v>
      </c>
      <c r="O18" s="340" t="str">
        <f t="shared" si="9"/>
        <v/>
      </c>
      <c r="S18" s="330" t="str">
        <f t="shared" ref="S18:AD18" si="10">IF(B1= "CO 3", B196,"")</f>
        <v/>
      </c>
      <c r="T18" s="330" t="str">
        <f t="shared" si="10"/>
        <v/>
      </c>
      <c r="U18" s="330" t="str">
        <f t="shared" si="10"/>
        <v/>
      </c>
      <c r="V18" s="330" t="str">
        <f t="shared" si="10"/>
        <v/>
      </c>
      <c r="W18" s="330" t="str">
        <f t="shared" si="10"/>
        <v/>
      </c>
      <c r="X18" s="330" t="str">
        <f t="shared" si="10"/>
        <v/>
      </c>
      <c r="Y18" s="330" t="str">
        <f t="shared" si="10"/>
        <v/>
      </c>
      <c r="Z18" s="330" t="str">
        <f t="shared" si="10"/>
        <v/>
      </c>
      <c r="AA18" s="330" t="str">
        <f t="shared" si="10"/>
        <v/>
      </c>
      <c r="AB18" s="330" t="str">
        <f t="shared" si="10"/>
        <v/>
      </c>
      <c r="AC18" s="330" t="str">
        <f t="shared" si="10"/>
        <v/>
      </c>
      <c r="AD18" s="330" t="str">
        <f t="shared" si="10"/>
        <v/>
      </c>
    </row>
    <row r="19">
      <c r="A19" s="329"/>
      <c r="B19" s="328"/>
      <c r="C19" s="328"/>
      <c r="D19" s="328"/>
      <c r="E19" s="328"/>
      <c r="F19" s="328"/>
      <c r="G19" s="328"/>
      <c r="H19" s="328"/>
      <c r="I19" s="329"/>
      <c r="J19" s="329"/>
      <c r="K19" s="329"/>
      <c r="L19" s="329"/>
      <c r="M19" s="329"/>
      <c r="N19" s="339" t="s">
        <v>148</v>
      </c>
      <c r="O19" s="340" t="str">
        <f t="shared" si="9"/>
        <v/>
      </c>
      <c r="S19" s="330" t="str">
        <f t="shared" ref="S19:AD19" si="11">IF(B2= "CO 3", B196,"")</f>
        <v/>
      </c>
      <c r="T19" s="330" t="str">
        <f t="shared" si="11"/>
        <v/>
      </c>
      <c r="U19" s="330" t="str">
        <f t="shared" si="11"/>
        <v/>
      </c>
      <c r="V19" s="330" t="str">
        <f t="shared" si="11"/>
        <v/>
      </c>
      <c r="W19" s="330" t="str">
        <f t="shared" si="11"/>
        <v/>
      </c>
      <c r="X19" s="330" t="str">
        <f t="shared" si="11"/>
        <v/>
      </c>
      <c r="Y19" s="330" t="str">
        <f t="shared" si="11"/>
        <v/>
      </c>
      <c r="Z19" s="330" t="str">
        <f t="shared" si="11"/>
        <v/>
      </c>
      <c r="AA19" s="330" t="str">
        <f t="shared" si="11"/>
        <v/>
      </c>
      <c r="AB19" s="330" t="str">
        <f t="shared" si="11"/>
        <v/>
      </c>
      <c r="AC19" s="330" t="str">
        <f t="shared" si="11"/>
        <v/>
      </c>
      <c r="AD19" s="330" t="str">
        <f t="shared" si="11"/>
        <v/>
      </c>
    </row>
    <row r="20">
      <c r="A20" s="329"/>
      <c r="B20" s="328"/>
      <c r="C20" s="328"/>
      <c r="D20" s="328"/>
      <c r="E20" s="328"/>
      <c r="F20" s="328"/>
      <c r="G20" s="328"/>
      <c r="H20" s="328"/>
      <c r="I20" s="329"/>
      <c r="J20" s="329"/>
      <c r="K20" s="329"/>
      <c r="L20" s="329"/>
      <c r="M20" s="329"/>
      <c r="S20" s="341" t="str">
        <f t="shared" ref="S20:AD20" si="12">IF(B3= "CO 3", B196,"")</f>
        <v/>
      </c>
      <c r="T20" s="341" t="str">
        <f t="shared" si="12"/>
        <v/>
      </c>
      <c r="U20" s="341" t="str">
        <f t="shared" si="12"/>
        <v/>
      </c>
      <c r="V20" s="341" t="str">
        <f t="shared" si="12"/>
        <v/>
      </c>
      <c r="W20" s="341" t="str">
        <f t="shared" si="12"/>
        <v/>
      </c>
      <c r="X20" s="341" t="str">
        <f t="shared" si="12"/>
        <v/>
      </c>
      <c r="Y20" s="341" t="str">
        <f t="shared" si="12"/>
        <v/>
      </c>
      <c r="Z20" s="341" t="str">
        <f t="shared" si="12"/>
        <v/>
      </c>
      <c r="AA20" s="341" t="str">
        <f t="shared" si="12"/>
        <v/>
      </c>
      <c r="AB20" s="341" t="str">
        <f t="shared" si="12"/>
        <v/>
      </c>
      <c r="AC20" s="341" t="str">
        <f t="shared" si="12"/>
        <v/>
      </c>
      <c r="AD20" s="341" t="str">
        <f t="shared" si="12"/>
        <v/>
      </c>
    </row>
    <row r="21">
      <c r="A21" s="329"/>
      <c r="B21" s="328"/>
      <c r="C21" s="328"/>
      <c r="D21" s="328"/>
      <c r="E21" s="328"/>
      <c r="F21" s="328"/>
      <c r="G21" s="328"/>
      <c r="H21" s="328"/>
      <c r="I21" s="329"/>
      <c r="J21" s="329"/>
      <c r="K21" s="329"/>
      <c r="L21" s="329"/>
      <c r="M21" s="329"/>
      <c r="S21" s="332" t="str">
        <f t="shared" ref="S21:AD21" si="13">IF(COUNTBLANK(S18:S20)=3,"",AVERAGE(S18:S20))</f>
        <v/>
      </c>
      <c r="T21" s="333" t="str">
        <f t="shared" si="13"/>
        <v/>
      </c>
      <c r="U21" s="333" t="str">
        <f t="shared" si="13"/>
        <v/>
      </c>
      <c r="V21" s="333" t="str">
        <f t="shared" si="13"/>
        <v/>
      </c>
      <c r="W21" s="333" t="str">
        <f t="shared" si="13"/>
        <v/>
      </c>
      <c r="X21" s="333" t="str">
        <f t="shared" si="13"/>
        <v/>
      </c>
      <c r="Y21" s="333" t="str">
        <f t="shared" si="13"/>
        <v/>
      </c>
      <c r="Z21" s="333" t="str">
        <f t="shared" si="13"/>
        <v/>
      </c>
      <c r="AA21" s="333" t="str">
        <f t="shared" si="13"/>
        <v/>
      </c>
      <c r="AB21" s="333" t="str">
        <f t="shared" si="13"/>
        <v/>
      </c>
      <c r="AC21" s="333" t="str">
        <f t="shared" si="13"/>
        <v/>
      </c>
      <c r="AD21" s="333" t="str">
        <f t="shared" si="13"/>
        <v/>
      </c>
    </row>
    <row r="22">
      <c r="A22" s="329"/>
      <c r="B22" s="328"/>
      <c r="C22" s="328"/>
      <c r="D22" s="328"/>
      <c r="E22" s="328"/>
      <c r="F22" s="328"/>
      <c r="G22" s="328"/>
      <c r="H22" s="328"/>
      <c r="I22" s="329"/>
      <c r="J22" s="329"/>
      <c r="K22" s="329"/>
      <c r="L22" s="329"/>
      <c r="M22" s="329"/>
      <c r="S22" s="334"/>
      <c r="T22" s="334"/>
      <c r="U22" s="334"/>
      <c r="V22" s="334"/>
      <c r="W22" s="334"/>
      <c r="X22" s="334"/>
      <c r="Y22" s="334"/>
      <c r="Z22" s="334"/>
      <c r="AA22" s="334"/>
      <c r="AB22" s="334"/>
      <c r="AC22" s="334"/>
      <c r="AD22" s="334"/>
    </row>
    <row r="23">
      <c r="A23" s="329"/>
      <c r="B23" s="328"/>
      <c r="C23" s="328"/>
      <c r="D23" s="328"/>
      <c r="E23" s="328"/>
      <c r="F23" s="328"/>
      <c r="G23" s="328"/>
      <c r="H23" s="328"/>
      <c r="I23" s="329"/>
      <c r="J23" s="329"/>
      <c r="K23" s="329"/>
      <c r="L23" s="329"/>
      <c r="M23" s="329"/>
      <c r="S23" s="335" t="s">
        <v>146</v>
      </c>
      <c r="T23" s="51"/>
      <c r="U23" s="51"/>
      <c r="V23" s="51"/>
      <c r="W23" s="51"/>
      <c r="X23" s="51"/>
      <c r="Y23" s="51"/>
      <c r="Z23" s="51"/>
      <c r="AA23" s="51"/>
      <c r="AB23" s="51"/>
      <c r="AC23" s="51"/>
      <c r="AD23" s="52"/>
    </row>
    <row r="24">
      <c r="A24" s="329"/>
      <c r="B24" s="328"/>
      <c r="C24" s="328"/>
      <c r="D24" s="328"/>
      <c r="E24" s="328"/>
      <c r="F24" s="328"/>
      <c r="G24" s="328"/>
      <c r="H24" s="328"/>
      <c r="I24" s="329"/>
      <c r="J24" s="329"/>
      <c r="K24" s="329"/>
      <c r="L24" s="329"/>
      <c r="M24" s="329"/>
      <c r="S24" s="325" t="s">
        <v>192</v>
      </c>
      <c r="T24" s="326" t="s">
        <v>193</v>
      </c>
      <c r="U24" s="326">
        <v>3.0</v>
      </c>
      <c r="V24" s="326">
        <v>4.0</v>
      </c>
      <c r="W24" s="326">
        <v>5.0</v>
      </c>
      <c r="X24" s="326">
        <v>6.0</v>
      </c>
      <c r="Y24" s="326">
        <v>7.0</v>
      </c>
      <c r="Z24" s="326">
        <v>8.0</v>
      </c>
      <c r="AA24" s="326">
        <v>9.0</v>
      </c>
      <c r="AB24" s="326">
        <v>10.0</v>
      </c>
      <c r="AC24" s="326">
        <v>11.0</v>
      </c>
      <c r="AD24" s="326">
        <v>12.0</v>
      </c>
    </row>
    <row r="25">
      <c r="A25" s="329"/>
      <c r="B25" s="328"/>
      <c r="C25" s="328"/>
      <c r="D25" s="328"/>
      <c r="E25" s="328"/>
      <c r="F25" s="328"/>
      <c r="G25" s="328"/>
      <c r="H25" s="328"/>
      <c r="I25" s="329"/>
      <c r="J25" s="329"/>
      <c r="K25" s="329"/>
      <c r="L25" s="329"/>
      <c r="M25" s="329"/>
      <c r="S25" s="330" t="str">
        <f t="shared" ref="S25:AD25" si="14">IF(B1= "CO 4", B196,"")</f>
        <v/>
      </c>
      <c r="T25" s="330" t="str">
        <f t="shared" si="14"/>
        <v/>
      </c>
      <c r="U25" s="330" t="str">
        <f t="shared" si="14"/>
        <v/>
      </c>
      <c r="V25" s="330" t="str">
        <f t="shared" si="14"/>
        <v/>
      </c>
      <c r="W25" s="330" t="str">
        <f t="shared" si="14"/>
        <v/>
      </c>
      <c r="X25" s="330" t="str">
        <f t="shared" si="14"/>
        <v/>
      </c>
      <c r="Y25" s="330" t="str">
        <f t="shared" si="14"/>
        <v/>
      </c>
      <c r="Z25" s="330" t="str">
        <f t="shared" si="14"/>
        <v/>
      </c>
      <c r="AA25" s="330" t="str">
        <f t="shared" si="14"/>
        <v/>
      </c>
      <c r="AB25" s="330" t="str">
        <f t="shared" si="14"/>
        <v/>
      </c>
      <c r="AC25" s="330" t="str">
        <f t="shared" si="14"/>
        <v/>
      </c>
      <c r="AD25" s="330" t="str">
        <f t="shared" si="14"/>
        <v/>
      </c>
    </row>
    <row r="26">
      <c r="A26" s="329"/>
      <c r="B26" s="328"/>
      <c r="C26" s="328"/>
      <c r="D26" s="328"/>
      <c r="E26" s="328"/>
      <c r="F26" s="328"/>
      <c r="G26" s="328"/>
      <c r="H26" s="328"/>
      <c r="I26" s="329"/>
      <c r="J26" s="329"/>
      <c r="K26" s="329"/>
      <c r="L26" s="329"/>
      <c r="M26" s="329"/>
      <c r="S26" s="330" t="str">
        <f t="shared" ref="S26:AD26" si="15">IF(B2= "CO 4", B196,"")</f>
        <v/>
      </c>
      <c r="T26" s="330" t="str">
        <f t="shared" si="15"/>
        <v/>
      </c>
      <c r="U26" s="330" t="str">
        <f t="shared" si="15"/>
        <v/>
      </c>
      <c r="V26" s="330" t="str">
        <f t="shared" si="15"/>
        <v/>
      </c>
      <c r="W26" s="330" t="str">
        <f t="shared" si="15"/>
        <v/>
      </c>
      <c r="X26" s="330" t="str">
        <f t="shared" si="15"/>
        <v/>
      </c>
      <c r="Y26" s="330" t="str">
        <f t="shared" si="15"/>
        <v/>
      </c>
      <c r="Z26" s="330" t="str">
        <f t="shared" si="15"/>
        <v/>
      </c>
      <c r="AA26" s="330" t="str">
        <f t="shared" si="15"/>
        <v/>
      </c>
      <c r="AB26" s="330" t="str">
        <f t="shared" si="15"/>
        <v/>
      </c>
      <c r="AC26" s="330" t="str">
        <f t="shared" si="15"/>
        <v/>
      </c>
      <c r="AD26" s="330" t="str">
        <f t="shared" si="15"/>
        <v/>
      </c>
    </row>
    <row r="27">
      <c r="A27" s="329"/>
      <c r="B27" s="328"/>
      <c r="C27" s="328"/>
      <c r="D27" s="328"/>
      <c r="E27" s="328"/>
      <c r="F27" s="328"/>
      <c r="G27" s="328"/>
      <c r="H27" s="328"/>
      <c r="I27" s="329"/>
      <c r="J27" s="329"/>
      <c r="K27" s="329"/>
      <c r="L27" s="329"/>
      <c r="M27" s="329"/>
      <c r="S27" s="342" t="str">
        <f t="shared" ref="S27:AD27" si="16">IF(B3= "CO 4", B196,"")</f>
        <v/>
      </c>
      <c r="T27" s="342" t="str">
        <f t="shared" si="16"/>
        <v/>
      </c>
      <c r="U27" s="342" t="str">
        <f t="shared" si="16"/>
        <v/>
      </c>
      <c r="V27" s="342" t="str">
        <f t="shared" si="16"/>
        <v/>
      </c>
      <c r="W27" s="342" t="str">
        <f t="shared" si="16"/>
        <v/>
      </c>
      <c r="X27" s="342" t="str">
        <f t="shared" si="16"/>
        <v/>
      </c>
      <c r="Y27" s="342" t="str">
        <f t="shared" si="16"/>
        <v/>
      </c>
      <c r="Z27" s="342" t="str">
        <f t="shared" si="16"/>
        <v/>
      </c>
      <c r="AA27" s="342" t="str">
        <f t="shared" si="16"/>
        <v/>
      </c>
      <c r="AB27" s="342" t="str">
        <f t="shared" si="16"/>
        <v/>
      </c>
      <c r="AC27" s="342" t="str">
        <f t="shared" si="16"/>
        <v/>
      </c>
      <c r="AD27" s="342" t="str">
        <f t="shared" si="16"/>
        <v/>
      </c>
    </row>
    <row r="28">
      <c r="A28" s="329"/>
      <c r="B28" s="328"/>
      <c r="C28" s="328"/>
      <c r="D28" s="328"/>
      <c r="E28" s="328"/>
      <c r="F28" s="328"/>
      <c r="G28" s="328"/>
      <c r="H28" s="328"/>
      <c r="I28" s="329"/>
      <c r="J28" s="329"/>
      <c r="K28" s="329"/>
      <c r="L28" s="329"/>
      <c r="M28" s="329"/>
      <c r="S28" s="332" t="str">
        <f t="shared" ref="S28:AD28" si="17">IF(COUNTBLANK(S25:S27)=3,"",AVERAGE(S25:S27))</f>
        <v/>
      </c>
      <c r="T28" s="333" t="str">
        <f t="shared" si="17"/>
        <v/>
      </c>
      <c r="U28" s="333" t="str">
        <f t="shared" si="17"/>
        <v/>
      </c>
      <c r="V28" s="333" t="str">
        <f t="shared" si="17"/>
        <v/>
      </c>
      <c r="W28" s="333" t="str">
        <f t="shared" si="17"/>
        <v/>
      </c>
      <c r="X28" s="333" t="str">
        <f t="shared" si="17"/>
        <v/>
      </c>
      <c r="Y28" s="333" t="str">
        <f t="shared" si="17"/>
        <v/>
      </c>
      <c r="Z28" s="333" t="str">
        <f t="shared" si="17"/>
        <v/>
      </c>
      <c r="AA28" s="333" t="str">
        <f t="shared" si="17"/>
        <v/>
      </c>
      <c r="AB28" s="333" t="str">
        <f t="shared" si="17"/>
        <v/>
      </c>
      <c r="AC28" s="333" t="str">
        <f t="shared" si="17"/>
        <v/>
      </c>
      <c r="AD28" s="333" t="str">
        <f t="shared" si="17"/>
        <v/>
      </c>
    </row>
    <row r="29">
      <c r="A29" s="329"/>
      <c r="B29" s="328"/>
      <c r="C29" s="328"/>
      <c r="D29" s="328"/>
      <c r="E29" s="328"/>
      <c r="F29" s="328"/>
      <c r="G29" s="328"/>
      <c r="H29" s="328"/>
      <c r="I29" s="329"/>
      <c r="J29" s="329"/>
      <c r="K29" s="329"/>
      <c r="L29" s="329"/>
      <c r="M29" s="329"/>
      <c r="S29" s="334"/>
      <c r="T29" s="334"/>
      <c r="U29" s="334"/>
      <c r="V29" s="334"/>
      <c r="W29" s="334"/>
      <c r="X29" s="334"/>
      <c r="Y29" s="334"/>
      <c r="Z29" s="334"/>
      <c r="AA29" s="334"/>
      <c r="AB29" s="334"/>
      <c r="AC29" s="334"/>
      <c r="AD29" s="334"/>
    </row>
    <row r="30">
      <c r="A30" s="329"/>
      <c r="B30" s="328"/>
      <c r="C30" s="328"/>
      <c r="D30" s="328"/>
      <c r="E30" s="328"/>
      <c r="F30" s="328"/>
      <c r="G30" s="328"/>
      <c r="H30" s="328"/>
      <c r="I30" s="329"/>
      <c r="J30" s="329"/>
      <c r="K30" s="329"/>
      <c r="L30" s="329"/>
      <c r="M30" s="329"/>
      <c r="S30" s="335" t="s">
        <v>147</v>
      </c>
      <c r="T30" s="51"/>
      <c r="U30" s="51"/>
      <c r="V30" s="51"/>
      <c r="W30" s="51"/>
      <c r="X30" s="51"/>
      <c r="Y30" s="51"/>
      <c r="Z30" s="51"/>
      <c r="AA30" s="51"/>
      <c r="AB30" s="51"/>
      <c r="AC30" s="51"/>
      <c r="AD30" s="52"/>
    </row>
    <row r="31">
      <c r="A31" s="329"/>
      <c r="B31" s="328"/>
      <c r="C31" s="328"/>
      <c r="D31" s="328"/>
      <c r="E31" s="328"/>
      <c r="F31" s="328"/>
      <c r="G31" s="328"/>
      <c r="H31" s="328"/>
      <c r="I31" s="329"/>
      <c r="J31" s="329"/>
      <c r="K31" s="329"/>
      <c r="L31" s="329"/>
      <c r="M31" s="329"/>
      <c r="S31" s="325" t="s">
        <v>192</v>
      </c>
      <c r="T31" s="326" t="s">
        <v>193</v>
      </c>
      <c r="U31" s="326">
        <v>3.0</v>
      </c>
      <c r="V31" s="326">
        <v>4.0</v>
      </c>
      <c r="W31" s="326">
        <v>5.0</v>
      </c>
      <c r="X31" s="326">
        <v>6.0</v>
      </c>
      <c r="Y31" s="326">
        <v>7.0</v>
      </c>
      <c r="Z31" s="326">
        <v>8.0</v>
      </c>
      <c r="AA31" s="326">
        <v>9.0</v>
      </c>
      <c r="AB31" s="326">
        <v>10.0</v>
      </c>
      <c r="AC31" s="326">
        <v>11.0</v>
      </c>
      <c r="AD31" s="326">
        <v>12.0</v>
      </c>
    </row>
    <row r="32">
      <c r="A32" s="329"/>
      <c r="B32" s="328"/>
      <c r="C32" s="328"/>
      <c r="D32" s="328"/>
      <c r="E32" s="328"/>
      <c r="F32" s="328"/>
      <c r="G32" s="328"/>
      <c r="H32" s="328"/>
      <c r="I32" s="329"/>
      <c r="J32" s="329"/>
      <c r="K32" s="329"/>
      <c r="L32" s="329"/>
      <c r="M32" s="329"/>
      <c r="S32" s="243" t="str">
        <f t="shared" ref="S32:AD32" si="18">IF(B1= "CO 5", B196,"")</f>
        <v/>
      </c>
      <c r="T32" s="243" t="str">
        <f t="shared" si="18"/>
        <v/>
      </c>
      <c r="U32" s="243" t="str">
        <f t="shared" si="18"/>
        <v/>
      </c>
      <c r="V32" s="243" t="str">
        <f t="shared" si="18"/>
        <v/>
      </c>
      <c r="W32" s="243" t="str">
        <f t="shared" si="18"/>
        <v/>
      </c>
      <c r="X32" s="243" t="str">
        <f t="shared" si="18"/>
        <v/>
      </c>
      <c r="Y32" s="243" t="str">
        <f t="shared" si="18"/>
        <v/>
      </c>
      <c r="Z32" s="243" t="str">
        <f t="shared" si="18"/>
        <v/>
      </c>
      <c r="AA32" s="243" t="str">
        <f t="shared" si="18"/>
        <v/>
      </c>
      <c r="AB32" s="243" t="str">
        <f t="shared" si="18"/>
        <v/>
      </c>
      <c r="AC32" s="243" t="str">
        <f t="shared" si="18"/>
        <v/>
      </c>
      <c r="AD32" s="243" t="str">
        <f t="shared" si="18"/>
        <v/>
      </c>
    </row>
    <row r="33">
      <c r="A33" s="329"/>
      <c r="B33" s="328"/>
      <c r="C33" s="328"/>
      <c r="D33" s="328"/>
      <c r="E33" s="328"/>
      <c r="F33" s="328"/>
      <c r="G33" s="328"/>
      <c r="H33" s="328"/>
      <c r="I33" s="329"/>
      <c r="J33" s="329"/>
      <c r="K33" s="329"/>
      <c r="L33" s="329"/>
      <c r="M33" s="329"/>
      <c r="S33" s="330" t="str">
        <f t="shared" ref="S33:AD33" si="19">IF(B2= "CO 5", B196,"")</f>
        <v/>
      </c>
      <c r="T33" s="330" t="str">
        <f t="shared" si="19"/>
        <v/>
      </c>
      <c r="U33" s="330" t="str">
        <f t="shared" si="19"/>
        <v/>
      </c>
      <c r="V33" s="330" t="str">
        <f t="shared" si="19"/>
        <v/>
      </c>
      <c r="W33" s="330" t="str">
        <f t="shared" si="19"/>
        <v/>
      </c>
      <c r="X33" s="330" t="str">
        <f t="shared" si="19"/>
        <v/>
      </c>
      <c r="Y33" s="330" t="str">
        <f t="shared" si="19"/>
        <v/>
      </c>
      <c r="Z33" s="330" t="str">
        <f t="shared" si="19"/>
        <v/>
      </c>
      <c r="AA33" s="330" t="str">
        <f t="shared" si="19"/>
        <v/>
      </c>
      <c r="AB33" s="330" t="str">
        <f t="shared" si="19"/>
        <v/>
      </c>
      <c r="AC33" s="330" t="str">
        <f t="shared" si="19"/>
        <v/>
      </c>
      <c r="AD33" s="330" t="str">
        <f t="shared" si="19"/>
        <v/>
      </c>
    </row>
    <row r="34">
      <c r="A34" s="329"/>
      <c r="B34" s="328"/>
      <c r="C34" s="328"/>
      <c r="D34" s="328"/>
      <c r="E34" s="328"/>
      <c r="F34" s="328"/>
      <c r="G34" s="328"/>
      <c r="H34" s="328"/>
      <c r="I34" s="329"/>
      <c r="J34" s="329"/>
      <c r="K34" s="329"/>
      <c r="L34" s="329"/>
      <c r="M34" s="329"/>
      <c r="S34" s="342" t="str">
        <f t="shared" ref="S34:AD34" si="20">IF(B3= "CO 5", B196,"")</f>
        <v/>
      </c>
      <c r="T34" s="342" t="str">
        <f t="shared" si="20"/>
        <v/>
      </c>
      <c r="U34" s="342" t="str">
        <f t="shared" si="20"/>
        <v/>
      </c>
      <c r="V34" s="342" t="str">
        <f t="shared" si="20"/>
        <v/>
      </c>
      <c r="W34" s="342" t="str">
        <f t="shared" si="20"/>
        <v/>
      </c>
      <c r="X34" s="342" t="str">
        <f t="shared" si="20"/>
        <v/>
      </c>
      <c r="Y34" s="342" t="str">
        <f t="shared" si="20"/>
        <v/>
      </c>
      <c r="Z34" s="342" t="str">
        <f t="shared" si="20"/>
        <v/>
      </c>
      <c r="AA34" s="342" t="str">
        <f t="shared" si="20"/>
        <v/>
      </c>
      <c r="AB34" s="342" t="str">
        <f t="shared" si="20"/>
        <v/>
      </c>
      <c r="AC34" s="342" t="str">
        <f t="shared" si="20"/>
        <v/>
      </c>
      <c r="AD34" s="342" t="str">
        <f t="shared" si="20"/>
        <v/>
      </c>
    </row>
    <row r="35">
      <c r="A35" s="329"/>
      <c r="B35" s="328"/>
      <c r="C35" s="328"/>
      <c r="D35" s="328"/>
      <c r="E35" s="328"/>
      <c r="F35" s="328"/>
      <c r="G35" s="328"/>
      <c r="H35" s="328"/>
      <c r="I35" s="329"/>
      <c r="J35" s="329"/>
      <c r="K35" s="329"/>
      <c r="L35" s="329"/>
      <c r="M35" s="329"/>
      <c r="S35" s="332" t="str">
        <f t="shared" ref="S35:AD35" si="21">IF(COUNTBLANK(S32:S34)=3,"",AVERAGE(S32:S34))</f>
        <v/>
      </c>
      <c r="T35" s="343" t="str">
        <f t="shared" si="21"/>
        <v/>
      </c>
      <c r="U35" s="333" t="str">
        <f t="shared" si="21"/>
        <v/>
      </c>
      <c r="V35" s="333" t="str">
        <f t="shared" si="21"/>
        <v/>
      </c>
      <c r="W35" s="333" t="str">
        <f t="shared" si="21"/>
        <v/>
      </c>
      <c r="X35" s="333" t="str">
        <f t="shared" si="21"/>
        <v/>
      </c>
      <c r="Y35" s="333" t="str">
        <f t="shared" si="21"/>
        <v/>
      </c>
      <c r="Z35" s="333" t="str">
        <f t="shared" si="21"/>
        <v/>
      </c>
      <c r="AA35" s="333" t="str">
        <f t="shared" si="21"/>
        <v/>
      </c>
      <c r="AB35" s="333" t="str">
        <f t="shared" si="21"/>
        <v/>
      </c>
      <c r="AC35" s="333" t="str">
        <f t="shared" si="21"/>
        <v/>
      </c>
      <c r="AD35" s="333" t="str">
        <f t="shared" si="21"/>
        <v/>
      </c>
    </row>
    <row r="36">
      <c r="A36" s="329"/>
      <c r="B36" s="328"/>
      <c r="C36" s="328"/>
      <c r="D36" s="328"/>
      <c r="E36" s="328"/>
      <c r="F36" s="328"/>
      <c r="G36" s="328"/>
      <c r="H36" s="328"/>
      <c r="I36" s="329"/>
      <c r="J36" s="329"/>
      <c r="K36" s="329"/>
      <c r="L36" s="329"/>
      <c r="M36" s="329"/>
      <c r="S36" s="334"/>
      <c r="T36" s="334"/>
      <c r="U36" s="334"/>
      <c r="V36" s="334"/>
      <c r="W36" s="334"/>
      <c r="X36" s="334"/>
      <c r="Y36" s="334"/>
      <c r="Z36" s="334"/>
      <c r="AA36" s="334"/>
      <c r="AB36" s="334"/>
      <c r="AC36" s="334"/>
      <c r="AD36" s="334"/>
    </row>
    <row r="37">
      <c r="A37" s="329"/>
      <c r="B37" s="328"/>
      <c r="C37" s="328"/>
      <c r="D37" s="328"/>
      <c r="E37" s="328"/>
      <c r="F37" s="328"/>
      <c r="G37" s="328"/>
      <c r="H37" s="328"/>
      <c r="I37" s="329"/>
      <c r="J37" s="329"/>
      <c r="K37" s="329"/>
      <c r="L37" s="329"/>
      <c r="M37" s="329"/>
      <c r="S37" s="335" t="s">
        <v>148</v>
      </c>
      <c r="T37" s="51"/>
      <c r="U37" s="51"/>
      <c r="V37" s="51"/>
      <c r="W37" s="51"/>
      <c r="X37" s="51"/>
      <c r="Y37" s="51"/>
      <c r="Z37" s="51"/>
      <c r="AA37" s="51"/>
      <c r="AB37" s="51"/>
      <c r="AC37" s="51"/>
      <c r="AD37" s="52"/>
    </row>
    <row r="38">
      <c r="A38" s="329"/>
      <c r="B38" s="328"/>
      <c r="C38" s="328"/>
      <c r="D38" s="328"/>
      <c r="E38" s="328"/>
      <c r="F38" s="328"/>
      <c r="G38" s="328"/>
      <c r="H38" s="328"/>
      <c r="I38" s="329"/>
      <c r="J38" s="329"/>
      <c r="K38" s="329"/>
      <c r="L38" s="329"/>
      <c r="M38" s="329"/>
      <c r="S38" s="325" t="s">
        <v>192</v>
      </c>
      <c r="T38" s="326" t="s">
        <v>193</v>
      </c>
      <c r="U38" s="326">
        <v>3.0</v>
      </c>
      <c r="V38" s="326">
        <v>4.0</v>
      </c>
      <c r="W38" s="326">
        <v>5.0</v>
      </c>
      <c r="X38" s="326">
        <v>6.0</v>
      </c>
      <c r="Y38" s="326">
        <v>7.0</v>
      </c>
      <c r="Z38" s="326">
        <v>8.0</v>
      </c>
      <c r="AA38" s="326">
        <v>9.0</v>
      </c>
      <c r="AB38" s="326">
        <v>10.0</v>
      </c>
      <c r="AC38" s="326">
        <v>11.0</v>
      </c>
      <c r="AD38" s="326">
        <v>12.0</v>
      </c>
    </row>
    <row r="39">
      <c r="A39" s="329"/>
      <c r="B39" s="328"/>
      <c r="C39" s="328"/>
      <c r="D39" s="328"/>
      <c r="E39" s="328"/>
      <c r="F39" s="328"/>
      <c r="G39" s="328"/>
      <c r="H39" s="328"/>
      <c r="I39" s="329"/>
      <c r="J39" s="329"/>
      <c r="K39" s="329"/>
      <c r="L39" s="329"/>
      <c r="M39" s="329"/>
      <c r="S39" s="330" t="str">
        <f t="shared" ref="S39:AD39" si="22">IF(B1= "CO 6", B196,"")</f>
        <v/>
      </c>
      <c r="T39" s="330" t="str">
        <f t="shared" si="22"/>
        <v/>
      </c>
      <c r="U39" s="330" t="str">
        <f t="shared" si="22"/>
        <v/>
      </c>
      <c r="V39" s="330" t="str">
        <f t="shared" si="22"/>
        <v/>
      </c>
      <c r="W39" s="330" t="str">
        <f t="shared" si="22"/>
        <v/>
      </c>
      <c r="X39" s="330" t="str">
        <f t="shared" si="22"/>
        <v/>
      </c>
      <c r="Y39" s="330" t="str">
        <f t="shared" si="22"/>
        <v/>
      </c>
      <c r="Z39" s="330" t="str">
        <f t="shared" si="22"/>
        <v/>
      </c>
      <c r="AA39" s="330" t="str">
        <f t="shared" si="22"/>
        <v/>
      </c>
      <c r="AB39" s="330" t="str">
        <f t="shared" si="22"/>
        <v/>
      </c>
      <c r="AC39" s="330" t="str">
        <f t="shared" si="22"/>
        <v/>
      </c>
      <c r="AD39" s="330" t="str">
        <f t="shared" si="22"/>
        <v/>
      </c>
    </row>
    <row r="40">
      <c r="A40" s="329"/>
      <c r="B40" s="328"/>
      <c r="C40" s="328"/>
      <c r="D40" s="328"/>
      <c r="E40" s="328"/>
      <c r="F40" s="328"/>
      <c r="G40" s="328"/>
      <c r="H40" s="328"/>
      <c r="I40" s="329"/>
      <c r="J40" s="329"/>
      <c r="K40" s="329"/>
      <c r="L40" s="329"/>
      <c r="M40" s="329"/>
      <c r="S40" s="342" t="str">
        <f t="shared" ref="S40:AD40" si="23">IF(B2= "CO 6", B196,"")</f>
        <v/>
      </c>
      <c r="T40" s="342" t="str">
        <f t="shared" si="23"/>
        <v/>
      </c>
      <c r="U40" s="342" t="str">
        <f t="shared" si="23"/>
        <v/>
      </c>
      <c r="V40" s="342" t="str">
        <f t="shared" si="23"/>
        <v/>
      </c>
      <c r="W40" s="342" t="str">
        <f t="shared" si="23"/>
        <v/>
      </c>
      <c r="X40" s="342" t="str">
        <f t="shared" si="23"/>
        <v/>
      </c>
      <c r="Y40" s="342" t="str">
        <f t="shared" si="23"/>
        <v/>
      </c>
      <c r="Z40" s="342" t="str">
        <f t="shared" si="23"/>
        <v/>
      </c>
      <c r="AA40" s="342" t="str">
        <f t="shared" si="23"/>
        <v/>
      </c>
      <c r="AB40" s="342" t="str">
        <f t="shared" si="23"/>
        <v/>
      </c>
      <c r="AC40" s="342" t="str">
        <f t="shared" si="23"/>
        <v/>
      </c>
      <c r="AD40" s="342" t="str">
        <f t="shared" si="23"/>
        <v/>
      </c>
    </row>
    <row r="41">
      <c r="A41" s="329"/>
      <c r="B41" s="328"/>
      <c r="C41" s="328"/>
      <c r="D41" s="328"/>
      <c r="E41" s="328"/>
      <c r="F41" s="328"/>
      <c r="G41" s="328"/>
      <c r="H41" s="328"/>
      <c r="I41" s="329"/>
      <c r="J41" s="329"/>
      <c r="K41" s="329"/>
      <c r="L41" s="329"/>
      <c r="M41" s="329"/>
      <c r="S41" s="341" t="str">
        <f t="shared" ref="S41:AD41" si="24">IF(B3= "CO 6", B196,"")</f>
        <v/>
      </c>
      <c r="T41" s="341" t="str">
        <f t="shared" si="24"/>
        <v/>
      </c>
      <c r="U41" s="341" t="str">
        <f t="shared" si="24"/>
        <v/>
      </c>
      <c r="V41" s="341" t="str">
        <f t="shared" si="24"/>
        <v/>
      </c>
      <c r="W41" s="341" t="str">
        <f t="shared" si="24"/>
        <v/>
      </c>
      <c r="X41" s="341" t="str">
        <f t="shared" si="24"/>
        <v/>
      </c>
      <c r="Y41" s="341" t="str">
        <f t="shared" si="24"/>
        <v/>
      </c>
      <c r="Z41" s="341" t="str">
        <f t="shared" si="24"/>
        <v/>
      </c>
      <c r="AA41" s="341" t="str">
        <f t="shared" si="24"/>
        <v/>
      </c>
      <c r="AB41" s="341" t="str">
        <f t="shared" si="24"/>
        <v/>
      </c>
      <c r="AC41" s="341" t="str">
        <f t="shared" si="24"/>
        <v/>
      </c>
      <c r="AD41" s="341" t="str">
        <f t="shared" si="24"/>
        <v/>
      </c>
    </row>
    <row r="42">
      <c r="A42" s="329"/>
      <c r="B42" s="328"/>
      <c r="C42" s="328"/>
      <c r="D42" s="328"/>
      <c r="E42" s="328"/>
      <c r="F42" s="328"/>
      <c r="G42" s="328"/>
      <c r="H42" s="328"/>
      <c r="I42" s="329"/>
      <c r="J42" s="329"/>
      <c r="K42" s="329"/>
      <c r="L42" s="329"/>
      <c r="M42" s="329"/>
      <c r="S42" s="332" t="str">
        <f t="shared" ref="S42:AD42" si="25">IF(COUNTBLANK(S39:S41)=3,"",AVERAGE(S39:S41))</f>
        <v/>
      </c>
      <c r="T42" s="343" t="str">
        <f t="shared" si="25"/>
        <v/>
      </c>
      <c r="U42" s="333" t="str">
        <f t="shared" si="25"/>
        <v/>
      </c>
      <c r="V42" s="333" t="str">
        <f t="shared" si="25"/>
        <v/>
      </c>
      <c r="W42" s="333" t="str">
        <f t="shared" si="25"/>
        <v/>
      </c>
      <c r="X42" s="333" t="str">
        <f t="shared" si="25"/>
        <v/>
      </c>
      <c r="Y42" s="333" t="str">
        <f t="shared" si="25"/>
        <v/>
      </c>
      <c r="Z42" s="333" t="str">
        <f t="shared" si="25"/>
        <v/>
      </c>
      <c r="AA42" s="333" t="str">
        <f t="shared" si="25"/>
        <v/>
      </c>
      <c r="AB42" s="333" t="str">
        <f t="shared" si="25"/>
        <v/>
      </c>
      <c r="AC42" s="333" t="str">
        <f t="shared" si="25"/>
        <v/>
      </c>
      <c r="AD42" s="333" t="str">
        <f t="shared" si="25"/>
        <v/>
      </c>
    </row>
    <row r="43">
      <c r="A43" s="329"/>
      <c r="B43" s="328"/>
      <c r="C43" s="328"/>
      <c r="D43" s="328"/>
      <c r="E43" s="328"/>
      <c r="F43" s="328"/>
      <c r="G43" s="328"/>
      <c r="H43" s="328"/>
      <c r="I43" s="329"/>
      <c r="J43" s="329"/>
      <c r="K43" s="329"/>
      <c r="L43" s="329"/>
      <c r="M43" s="329"/>
    </row>
    <row r="44">
      <c r="A44" s="329"/>
      <c r="B44" s="328"/>
      <c r="C44" s="328"/>
      <c r="D44" s="328"/>
      <c r="E44" s="328"/>
      <c r="F44" s="328"/>
      <c r="G44" s="328"/>
      <c r="H44" s="328"/>
      <c r="I44" s="329"/>
      <c r="J44" s="329"/>
      <c r="K44" s="329"/>
      <c r="L44" s="329"/>
      <c r="M44" s="329"/>
    </row>
    <row r="45">
      <c r="A45" s="329"/>
      <c r="B45" s="328"/>
      <c r="C45" s="328"/>
      <c r="D45" s="328"/>
      <c r="E45" s="328"/>
      <c r="F45" s="328"/>
      <c r="G45" s="328"/>
      <c r="H45" s="328"/>
      <c r="I45" s="329"/>
      <c r="J45" s="329"/>
      <c r="K45" s="329"/>
      <c r="L45" s="329"/>
      <c r="M45" s="329"/>
    </row>
    <row r="46">
      <c r="A46" s="329"/>
      <c r="B46" s="328"/>
      <c r="C46" s="328"/>
      <c r="D46" s="328"/>
      <c r="E46" s="328"/>
      <c r="F46" s="328"/>
      <c r="G46" s="328"/>
      <c r="H46" s="328"/>
      <c r="I46" s="329"/>
      <c r="J46" s="329"/>
      <c r="K46" s="329"/>
      <c r="L46" s="329"/>
      <c r="M46" s="329"/>
    </row>
    <row r="47">
      <c r="A47" s="329"/>
      <c r="B47" s="328"/>
      <c r="C47" s="328"/>
      <c r="D47" s="328"/>
      <c r="E47" s="328"/>
      <c r="F47" s="328"/>
      <c r="G47" s="328"/>
      <c r="H47" s="328"/>
      <c r="I47" s="329"/>
      <c r="J47" s="329"/>
      <c r="K47" s="329"/>
      <c r="L47" s="329"/>
      <c r="M47" s="329"/>
    </row>
    <row r="48">
      <c r="A48" s="329"/>
      <c r="B48" s="328"/>
      <c r="C48" s="328"/>
      <c r="D48" s="328"/>
      <c r="E48" s="328"/>
      <c r="F48" s="328"/>
      <c r="G48" s="328"/>
      <c r="H48" s="328"/>
      <c r="I48" s="329"/>
      <c r="J48" s="329"/>
      <c r="K48" s="329"/>
      <c r="L48" s="329"/>
      <c r="M48" s="329"/>
    </row>
    <row r="49">
      <c r="A49" s="329"/>
      <c r="B49" s="328"/>
      <c r="C49" s="328"/>
      <c r="D49" s="328"/>
      <c r="E49" s="328"/>
      <c r="F49" s="328"/>
      <c r="G49" s="328"/>
      <c r="H49" s="328"/>
      <c r="I49" s="329"/>
      <c r="J49" s="329"/>
      <c r="K49" s="329"/>
      <c r="L49" s="329"/>
      <c r="M49" s="329"/>
    </row>
    <row r="50">
      <c r="A50" s="329"/>
      <c r="B50" s="328"/>
      <c r="C50" s="328"/>
      <c r="D50" s="328"/>
      <c r="E50" s="328"/>
      <c r="F50" s="328"/>
      <c r="G50" s="328"/>
      <c r="H50" s="328"/>
      <c r="I50" s="329"/>
      <c r="J50" s="329"/>
      <c r="K50" s="329"/>
      <c r="L50" s="329"/>
      <c r="M50" s="329"/>
    </row>
    <row r="51">
      <c r="A51" s="329"/>
      <c r="B51" s="328"/>
      <c r="C51" s="328"/>
      <c r="D51" s="328"/>
      <c r="E51" s="328"/>
      <c r="F51" s="328"/>
      <c r="G51" s="328"/>
      <c r="H51" s="328"/>
      <c r="I51" s="329"/>
      <c r="J51" s="329"/>
      <c r="K51" s="329"/>
      <c r="L51" s="329"/>
      <c r="M51" s="329"/>
    </row>
    <row r="52">
      <c r="A52" s="329"/>
      <c r="B52" s="328"/>
      <c r="C52" s="328"/>
      <c r="D52" s="328"/>
      <c r="E52" s="328"/>
      <c r="F52" s="328"/>
      <c r="G52" s="328"/>
      <c r="H52" s="328"/>
      <c r="I52" s="329"/>
      <c r="J52" s="329"/>
      <c r="K52" s="329"/>
      <c r="L52" s="329"/>
      <c r="M52" s="329"/>
    </row>
    <row r="53">
      <c r="A53" s="329"/>
      <c r="B53" s="328"/>
      <c r="C53" s="328"/>
      <c r="D53" s="328"/>
      <c r="E53" s="328"/>
      <c r="F53" s="328"/>
      <c r="G53" s="328"/>
      <c r="H53" s="328"/>
      <c r="I53" s="329"/>
      <c r="J53" s="329"/>
      <c r="K53" s="329"/>
      <c r="L53" s="329"/>
      <c r="M53" s="329"/>
    </row>
    <row r="54">
      <c r="A54" s="329"/>
      <c r="B54" s="328"/>
      <c r="C54" s="328"/>
      <c r="D54" s="328"/>
      <c r="E54" s="328"/>
      <c r="F54" s="328"/>
      <c r="G54" s="328"/>
      <c r="H54" s="328"/>
      <c r="I54" s="329"/>
      <c r="J54" s="329"/>
      <c r="K54" s="329"/>
      <c r="L54" s="329"/>
      <c r="M54" s="329"/>
    </row>
    <row r="55">
      <c r="A55" s="329"/>
      <c r="B55" s="328"/>
      <c r="C55" s="328"/>
      <c r="D55" s="328"/>
      <c r="E55" s="328"/>
      <c r="F55" s="328"/>
      <c r="G55" s="328"/>
      <c r="H55" s="328"/>
      <c r="I55" s="329"/>
      <c r="J55" s="329"/>
      <c r="K55" s="329"/>
      <c r="L55" s="329"/>
      <c r="M55" s="329"/>
    </row>
    <row r="56">
      <c r="A56" s="329"/>
      <c r="B56" s="328"/>
      <c r="C56" s="328"/>
      <c r="D56" s="328"/>
      <c r="E56" s="328"/>
      <c r="F56" s="328"/>
      <c r="G56" s="328"/>
      <c r="H56" s="328"/>
      <c r="I56" s="329"/>
      <c r="J56" s="329"/>
      <c r="K56" s="329"/>
      <c r="L56" s="329"/>
      <c r="M56" s="329"/>
    </row>
    <row r="57">
      <c r="A57" s="329"/>
      <c r="B57" s="328"/>
      <c r="C57" s="328"/>
      <c r="D57" s="328"/>
      <c r="E57" s="328"/>
      <c r="F57" s="328"/>
      <c r="G57" s="328"/>
      <c r="H57" s="328"/>
      <c r="I57" s="329"/>
      <c r="J57" s="329"/>
      <c r="K57" s="329"/>
      <c r="L57" s="329"/>
      <c r="M57" s="329"/>
    </row>
    <row r="58">
      <c r="A58" s="329"/>
      <c r="B58" s="328"/>
      <c r="C58" s="328"/>
      <c r="D58" s="328"/>
      <c r="E58" s="328"/>
      <c r="F58" s="328"/>
      <c r="G58" s="328"/>
      <c r="H58" s="328"/>
      <c r="I58" s="329"/>
      <c r="J58" s="329"/>
      <c r="K58" s="329"/>
      <c r="L58" s="329"/>
      <c r="M58" s="329"/>
    </row>
    <row r="59">
      <c r="A59" s="329"/>
      <c r="B59" s="328"/>
      <c r="C59" s="328"/>
      <c r="D59" s="328"/>
      <c r="E59" s="328"/>
      <c r="F59" s="328"/>
      <c r="G59" s="328"/>
      <c r="H59" s="328"/>
      <c r="I59" s="329"/>
      <c r="J59" s="329"/>
      <c r="K59" s="329"/>
      <c r="L59" s="329"/>
      <c r="M59" s="329"/>
    </row>
    <row r="60">
      <c r="A60" s="329"/>
      <c r="B60" s="328"/>
      <c r="C60" s="328"/>
      <c r="D60" s="328"/>
      <c r="E60" s="328"/>
      <c r="F60" s="328"/>
      <c r="G60" s="328"/>
      <c r="H60" s="328"/>
      <c r="I60" s="329"/>
      <c r="J60" s="329"/>
      <c r="K60" s="329"/>
      <c r="L60" s="329"/>
      <c r="M60" s="329"/>
    </row>
    <row r="61">
      <c r="A61" s="329"/>
      <c r="B61" s="328"/>
      <c r="C61" s="328"/>
      <c r="D61" s="328"/>
      <c r="E61" s="328"/>
      <c r="F61" s="328"/>
      <c r="G61" s="328"/>
      <c r="H61" s="328"/>
      <c r="I61" s="329"/>
      <c r="J61" s="329"/>
      <c r="K61" s="329"/>
      <c r="L61" s="329"/>
      <c r="M61" s="329"/>
    </row>
    <row r="62">
      <c r="A62" s="329"/>
      <c r="B62" s="328"/>
      <c r="C62" s="328"/>
      <c r="D62" s="328"/>
      <c r="E62" s="328"/>
      <c r="F62" s="328"/>
      <c r="G62" s="328"/>
      <c r="H62" s="328"/>
      <c r="I62" s="329"/>
      <c r="J62" s="329"/>
      <c r="K62" s="329"/>
      <c r="L62" s="329"/>
      <c r="M62" s="329"/>
    </row>
    <row r="63">
      <c r="A63" s="329"/>
      <c r="B63" s="328"/>
      <c r="C63" s="328"/>
      <c r="D63" s="328"/>
      <c r="E63" s="328"/>
      <c r="F63" s="328"/>
      <c r="G63" s="328"/>
      <c r="H63" s="328"/>
      <c r="I63" s="329"/>
      <c r="J63" s="329"/>
      <c r="K63" s="329"/>
      <c r="L63" s="329"/>
      <c r="M63" s="329"/>
    </row>
    <row r="64">
      <c r="A64" s="329"/>
      <c r="B64" s="328"/>
      <c r="C64" s="328"/>
      <c r="D64" s="328"/>
      <c r="E64" s="328"/>
      <c r="F64" s="328"/>
      <c r="G64" s="328"/>
      <c r="H64" s="328"/>
      <c r="I64" s="329"/>
      <c r="J64" s="329"/>
      <c r="K64" s="329"/>
      <c r="L64" s="329"/>
      <c r="M64" s="329"/>
    </row>
    <row r="65">
      <c r="A65" s="329"/>
      <c r="B65" s="328"/>
      <c r="C65" s="328"/>
      <c r="D65" s="328"/>
      <c r="E65" s="328"/>
      <c r="F65" s="328"/>
      <c r="G65" s="328"/>
      <c r="H65" s="328"/>
      <c r="I65" s="329"/>
      <c r="J65" s="329"/>
      <c r="K65" s="329"/>
      <c r="L65" s="329"/>
      <c r="M65" s="329"/>
    </row>
    <row r="66">
      <c r="A66" s="329"/>
      <c r="B66" s="328"/>
      <c r="C66" s="328"/>
      <c r="D66" s="328"/>
      <c r="E66" s="328"/>
      <c r="F66" s="328"/>
      <c r="G66" s="328"/>
      <c r="H66" s="328"/>
      <c r="I66" s="329"/>
      <c r="J66" s="329"/>
      <c r="K66" s="329"/>
      <c r="L66" s="329"/>
      <c r="M66" s="329"/>
    </row>
    <row r="67">
      <c r="A67" s="329"/>
      <c r="B67" s="328"/>
      <c r="C67" s="328"/>
      <c r="D67" s="328"/>
      <c r="E67" s="328"/>
      <c r="F67" s="328"/>
      <c r="G67" s="328"/>
      <c r="H67" s="328"/>
      <c r="I67" s="329"/>
      <c r="J67" s="329"/>
      <c r="K67" s="329"/>
      <c r="L67" s="329"/>
      <c r="M67" s="329"/>
    </row>
    <row r="68">
      <c r="A68" s="329"/>
      <c r="B68" s="328"/>
      <c r="C68" s="328"/>
      <c r="D68" s="328"/>
      <c r="E68" s="328"/>
      <c r="F68" s="328"/>
      <c r="G68" s="328"/>
      <c r="H68" s="328"/>
      <c r="I68" s="329"/>
      <c r="J68" s="329"/>
      <c r="K68" s="329"/>
      <c r="L68" s="329"/>
      <c r="M68" s="329"/>
    </row>
    <row r="69">
      <c r="A69" s="329"/>
      <c r="B69" s="328"/>
      <c r="C69" s="328"/>
      <c r="D69" s="328"/>
      <c r="E69" s="328"/>
      <c r="F69" s="328"/>
      <c r="G69" s="328"/>
      <c r="H69" s="328"/>
      <c r="I69" s="329"/>
      <c r="J69" s="329"/>
      <c r="K69" s="329"/>
      <c r="L69" s="329"/>
      <c r="M69" s="329"/>
    </row>
    <row r="70">
      <c r="A70" s="329"/>
      <c r="B70" s="328"/>
      <c r="C70" s="328"/>
      <c r="D70" s="328"/>
      <c r="E70" s="328"/>
      <c r="F70" s="328"/>
      <c r="G70" s="328"/>
      <c r="H70" s="328"/>
      <c r="I70" s="329"/>
      <c r="J70" s="329"/>
      <c r="K70" s="329"/>
      <c r="L70" s="329"/>
      <c r="M70" s="329"/>
    </row>
    <row r="71">
      <c r="A71" s="329"/>
      <c r="B71" s="328"/>
      <c r="C71" s="328"/>
      <c r="D71" s="328"/>
      <c r="E71" s="328"/>
      <c r="F71" s="328"/>
      <c r="G71" s="328"/>
      <c r="H71" s="328"/>
      <c r="I71" s="329"/>
      <c r="J71" s="329"/>
      <c r="K71" s="329"/>
      <c r="L71" s="329"/>
      <c r="M71" s="329"/>
    </row>
    <row r="72">
      <c r="A72" s="329"/>
      <c r="B72" s="328"/>
      <c r="C72" s="328"/>
      <c r="D72" s="328"/>
      <c r="E72" s="328"/>
      <c r="F72" s="328"/>
      <c r="G72" s="328"/>
      <c r="H72" s="328"/>
      <c r="I72" s="329"/>
      <c r="J72" s="329"/>
      <c r="K72" s="329"/>
      <c r="L72" s="329"/>
      <c r="M72" s="329"/>
    </row>
    <row r="73">
      <c r="A73" s="329"/>
      <c r="B73" s="328"/>
      <c r="C73" s="328"/>
      <c r="D73" s="328"/>
      <c r="E73" s="328"/>
      <c r="F73" s="328"/>
      <c r="G73" s="328"/>
      <c r="H73" s="328"/>
      <c r="I73" s="329"/>
      <c r="J73" s="329"/>
      <c r="K73" s="329"/>
      <c r="L73" s="329"/>
      <c r="M73" s="329"/>
    </row>
    <row r="74">
      <c r="A74" s="329"/>
      <c r="B74" s="328"/>
      <c r="C74" s="328"/>
      <c r="D74" s="328"/>
      <c r="E74" s="328"/>
      <c r="F74" s="328"/>
      <c r="G74" s="328"/>
      <c r="H74" s="328"/>
      <c r="I74" s="329"/>
      <c r="J74" s="329"/>
      <c r="K74" s="329"/>
      <c r="L74" s="329"/>
      <c r="M74" s="329"/>
    </row>
    <row r="75">
      <c r="A75" s="329"/>
      <c r="B75" s="328"/>
      <c r="C75" s="328"/>
      <c r="D75" s="328"/>
      <c r="E75" s="328"/>
      <c r="F75" s="328"/>
      <c r="G75" s="328"/>
      <c r="H75" s="328"/>
      <c r="I75" s="329"/>
      <c r="J75" s="329"/>
      <c r="K75" s="329"/>
      <c r="L75" s="329"/>
      <c r="M75" s="329"/>
    </row>
    <row r="76">
      <c r="A76" s="329"/>
      <c r="B76" s="328"/>
      <c r="C76" s="328"/>
      <c r="D76" s="328"/>
      <c r="E76" s="328"/>
      <c r="F76" s="328"/>
      <c r="G76" s="328"/>
      <c r="H76" s="328"/>
      <c r="I76" s="329"/>
      <c r="J76" s="329"/>
      <c r="K76" s="329"/>
      <c r="L76" s="329"/>
      <c r="M76" s="329"/>
    </row>
    <row r="77">
      <c r="A77" s="329"/>
      <c r="B77" s="328"/>
      <c r="C77" s="328"/>
      <c r="D77" s="328"/>
      <c r="E77" s="328"/>
      <c r="F77" s="328"/>
      <c r="G77" s="328"/>
      <c r="H77" s="328"/>
      <c r="I77" s="329"/>
      <c r="J77" s="329"/>
      <c r="K77" s="329"/>
      <c r="L77" s="329"/>
      <c r="M77" s="329"/>
    </row>
    <row r="78">
      <c r="A78" s="329"/>
      <c r="B78" s="328"/>
      <c r="C78" s="328"/>
      <c r="D78" s="328"/>
      <c r="E78" s="328"/>
      <c r="F78" s="328"/>
      <c r="G78" s="328"/>
      <c r="H78" s="328"/>
      <c r="I78" s="329"/>
      <c r="J78" s="329"/>
      <c r="K78" s="329"/>
      <c r="L78" s="329"/>
      <c r="M78" s="329"/>
    </row>
    <row r="79">
      <c r="A79" s="329"/>
      <c r="B79" s="328"/>
      <c r="C79" s="328"/>
      <c r="D79" s="328"/>
      <c r="E79" s="328"/>
      <c r="F79" s="328"/>
      <c r="G79" s="328"/>
      <c r="H79" s="328"/>
      <c r="I79" s="329"/>
      <c r="J79" s="329"/>
      <c r="K79" s="329"/>
      <c r="L79" s="329"/>
      <c r="M79" s="329"/>
    </row>
    <row r="80">
      <c r="A80" s="329"/>
      <c r="B80" s="328"/>
      <c r="C80" s="328"/>
      <c r="D80" s="328"/>
      <c r="E80" s="328"/>
      <c r="F80" s="328"/>
      <c r="G80" s="328"/>
      <c r="H80" s="328"/>
      <c r="I80" s="329"/>
      <c r="J80" s="329"/>
      <c r="K80" s="329"/>
      <c r="L80" s="329"/>
      <c r="M80" s="329"/>
    </row>
    <row r="81">
      <c r="A81" s="329"/>
      <c r="B81" s="328"/>
      <c r="C81" s="328"/>
      <c r="D81" s="328"/>
      <c r="E81" s="328"/>
      <c r="F81" s="328"/>
      <c r="G81" s="328"/>
      <c r="H81" s="328"/>
      <c r="I81" s="329"/>
      <c r="J81" s="329"/>
      <c r="K81" s="329"/>
      <c r="L81" s="329"/>
      <c r="M81" s="329"/>
    </row>
    <row r="82">
      <c r="A82" s="329"/>
      <c r="B82" s="328"/>
      <c r="C82" s="328"/>
      <c r="D82" s="328"/>
      <c r="E82" s="328"/>
      <c r="F82" s="328"/>
      <c r="G82" s="328"/>
      <c r="H82" s="328"/>
      <c r="I82" s="329"/>
      <c r="J82" s="329"/>
      <c r="K82" s="329"/>
      <c r="L82" s="329"/>
      <c r="M82" s="329"/>
    </row>
    <row r="83">
      <c r="A83" s="329"/>
      <c r="B83" s="328"/>
      <c r="C83" s="328"/>
      <c r="D83" s="328"/>
      <c r="E83" s="328"/>
      <c r="F83" s="328"/>
      <c r="G83" s="328"/>
      <c r="H83" s="328"/>
      <c r="I83" s="329"/>
      <c r="J83" s="329"/>
      <c r="K83" s="329"/>
      <c r="L83" s="329"/>
      <c r="M83" s="329"/>
    </row>
    <row r="84">
      <c r="A84" s="329"/>
      <c r="B84" s="328"/>
      <c r="C84" s="328"/>
      <c r="D84" s="328"/>
      <c r="E84" s="328"/>
      <c r="F84" s="328"/>
      <c r="G84" s="328"/>
      <c r="H84" s="328"/>
      <c r="I84" s="329"/>
      <c r="J84" s="329"/>
      <c r="K84" s="329"/>
      <c r="L84" s="329"/>
      <c r="M84" s="329"/>
    </row>
    <row r="85">
      <c r="A85" s="329"/>
      <c r="B85" s="328"/>
      <c r="C85" s="328"/>
      <c r="D85" s="328"/>
      <c r="E85" s="328"/>
      <c r="F85" s="328"/>
      <c r="G85" s="328"/>
      <c r="H85" s="328"/>
      <c r="I85" s="329"/>
      <c r="J85" s="329"/>
      <c r="K85" s="329"/>
      <c r="L85" s="329"/>
      <c r="M85" s="329"/>
    </row>
    <row r="86">
      <c r="A86" s="329"/>
      <c r="B86" s="328"/>
      <c r="C86" s="328"/>
      <c r="D86" s="328"/>
      <c r="E86" s="328"/>
      <c r="F86" s="328"/>
      <c r="G86" s="328"/>
      <c r="H86" s="328"/>
      <c r="I86" s="329"/>
      <c r="J86" s="329"/>
      <c r="K86" s="329"/>
      <c r="L86" s="329"/>
      <c r="M86" s="329"/>
    </row>
    <row r="87">
      <c r="A87" s="329"/>
      <c r="B87" s="328"/>
      <c r="C87" s="328"/>
      <c r="D87" s="328"/>
      <c r="E87" s="328"/>
      <c r="F87" s="328"/>
      <c r="G87" s="328"/>
      <c r="H87" s="328"/>
      <c r="I87" s="329"/>
      <c r="J87" s="329"/>
      <c r="K87" s="329"/>
      <c r="L87" s="329"/>
      <c r="M87" s="329"/>
    </row>
    <row r="88">
      <c r="A88" s="329"/>
      <c r="B88" s="328"/>
      <c r="C88" s="328"/>
      <c r="D88" s="328"/>
      <c r="E88" s="328"/>
      <c r="F88" s="328"/>
      <c r="G88" s="328"/>
      <c r="H88" s="328"/>
      <c r="I88" s="329"/>
      <c r="J88" s="329"/>
      <c r="K88" s="329"/>
      <c r="L88" s="329"/>
      <c r="M88" s="329"/>
    </row>
    <row r="89">
      <c r="A89" s="329"/>
      <c r="B89" s="328"/>
      <c r="C89" s="328"/>
      <c r="D89" s="328"/>
      <c r="E89" s="328"/>
      <c r="F89" s="328"/>
      <c r="G89" s="328"/>
      <c r="H89" s="328"/>
      <c r="I89" s="329"/>
      <c r="J89" s="329"/>
      <c r="K89" s="329"/>
      <c r="L89" s="329"/>
      <c r="M89" s="329"/>
    </row>
    <row r="90">
      <c r="A90" s="329"/>
      <c r="B90" s="328"/>
      <c r="C90" s="328"/>
      <c r="D90" s="328"/>
      <c r="E90" s="328"/>
      <c r="F90" s="328"/>
      <c r="G90" s="328"/>
      <c r="H90" s="328"/>
      <c r="I90" s="329"/>
      <c r="J90" s="329"/>
      <c r="K90" s="329"/>
      <c r="L90" s="329"/>
      <c r="M90" s="329"/>
    </row>
    <row r="91">
      <c r="A91" s="329"/>
      <c r="B91" s="328"/>
      <c r="C91" s="328"/>
      <c r="D91" s="328"/>
      <c r="E91" s="328"/>
      <c r="F91" s="328"/>
      <c r="G91" s="328"/>
      <c r="H91" s="328"/>
      <c r="I91" s="329"/>
      <c r="J91" s="329"/>
      <c r="K91" s="329"/>
      <c r="L91" s="329"/>
      <c r="M91" s="329"/>
    </row>
    <row r="92">
      <c r="A92" s="329"/>
      <c r="B92" s="328"/>
      <c r="C92" s="328"/>
      <c r="D92" s="328"/>
      <c r="E92" s="328"/>
      <c r="F92" s="328"/>
      <c r="G92" s="328"/>
      <c r="H92" s="328"/>
      <c r="I92" s="329"/>
      <c r="J92" s="329"/>
      <c r="K92" s="329"/>
      <c r="L92" s="329"/>
      <c r="M92" s="329"/>
    </row>
    <row r="93">
      <c r="A93" s="329"/>
      <c r="B93" s="328"/>
      <c r="C93" s="328"/>
      <c r="D93" s="328"/>
      <c r="E93" s="328"/>
      <c r="F93" s="328"/>
      <c r="G93" s="328"/>
      <c r="H93" s="328"/>
      <c r="I93" s="329"/>
      <c r="J93" s="329"/>
      <c r="K93" s="329"/>
      <c r="L93" s="329"/>
      <c r="M93" s="329"/>
    </row>
    <row r="94">
      <c r="A94" s="329"/>
      <c r="B94" s="328"/>
      <c r="C94" s="328"/>
      <c r="D94" s="328"/>
      <c r="E94" s="328"/>
      <c r="F94" s="328"/>
      <c r="G94" s="328"/>
      <c r="H94" s="328"/>
      <c r="I94" s="329"/>
      <c r="J94" s="329"/>
      <c r="K94" s="329"/>
      <c r="L94" s="329"/>
      <c r="M94" s="329"/>
    </row>
    <row r="95">
      <c r="A95" s="329"/>
      <c r="B95" s="328"/>
      <c r="C95" s="328"/>
      <c r="D95" s="328"/>
      <c r="E95" s="328"/>
      <c r="F95" s="328"/>
      <c r="G95" s="328"/>
      <c r="H95" s="328"/>
      <c r="I95" s="329"/>
      <c r="J95" s="329"/>
      <c r="K95" s="329"/>
      <c r="L95" s="329"/>
      <c r="M95" s="329"/>
    </row>
    <row r="96">
      <c r="A96" s="329"/>
      <c r="B96" s="328"/>
      <c r="C96" s="328"/>
      <c r="D96" s="328"/>
      <c r="E96" s="328"/>
      <c r="F96" s="328"/>
      <c r="G96" s="328"/>
      <c r="H96" s="328"/>
      <c r="I96" s="329"/>
      <c r="J96" s="329"/>
      <c r="K96" s="329"/>
      <c r="L96" s="329"/>
      <c r="M96" s="329"/>
    </row>
    <row r="97">
      <c r="A97" s="329"/>
      <c r="B97" s="328"/>
      <c r="C97" s="328"/>
      <c r="D97" s="328"/>
      <c r="E97" s="328"/>
      <c r="F97" s="328"/>
      <c r="G97" s="328"/>
      <c r="H97" s="328"/>
      <c r="I97" s="329"/>
      <c r="J97" s="329"/>
      <c r="K97" s="329"/>
      <c r="L97" s="329"/>
      <c r="M97" s="329"/>
    </row>
    <row r="98">
      <c r="A98" s="329"/>
      <c r="B98" s="328"/>
      <c r="C98" s="328"/>
      <c r="D98" s="328"/>
      <c r="E98" s="328"/>
      <c r="F98" s="328"/>
      <c r="G98" s="328"/>
      <c r="H98" s="328"/>
      <c r="I98" s="329"/>
      <c r="J98" s="329"/>
      <c r="K98" s="329"/>
      <c r="L98" s="329"/>
      <c r="M98" s="329"/>
    </row>
    <row r="99">
      <c r="A99" s="329"/>
      <c r="B99" s="328"/>
      <c r="C99" s="328"/>
      <c r="D99" s="328"/>
      <c r="E99" s="328"/>
      <c r="F99" s="328"/>
      <c r="G99" s="328"/>
      <c r="H99" s="328"/>
      <c r="I99" s="329"/>
      <c r="J99" s="329"/>
      <c r="K99" s="329"/>
      <c r="L99" s="329"/>
      <c r="M99" s="329"/>
    </row>
    <row r="100">
      <c r="A100" s="329"/>
      <c r="B100" s="328"/>
      <c r="C100" s="328"/>
      <c r="D100" s="328"/>
      <c r="E100" s="328"/>
      <c r="F100" s="328"/>
      <c r="G100" s="328"/>
      <c r="H100" s="328"/>
      <c r="I100" s="329"/>
      <c r="J100" s="329"/>
      <c r="K100" s="329"/>
      <c r="L100" s="329"/>
      <c r="M100" s="329"/>
    </row>
    <row r="101">
      <c r="A101" s="329"/>
      <c r="B101" s="328"/>
      <c r="C101" s="328"/>
      <c r="D101" s="328"/>
      <c r="E101" s="328"/>
      <c r="F101" s="328"/>
      <c r="G101" s="328"/>
      <c r="H101" s="328"/>
      <c r="I101" s="329"/>
      <c r="J101" s="329"/>
      <c r="K101" s="329"/>
      <c r="L101" s="329"/>
      <c r="M101" s="329"/>
    </row>
    <row r="102">
      <c r="A102" s="329"/>
      <c r="B102" s="328"/>
      <c r="C102" s="328"/>
      <c r="D102" s="328"/>
      <c r="E102" s="328"/>
      <c r="F102" s="328"/>
      <c r="G102" s="328"/>
      <c r="H102" s="328"/>
      <c r="I102" s="329"/>
      <c r="J102" s="329"/>
      <c r="K102" s="329"/>
      <c r="L102" s="329"/>
      <c r="M102" s="329"/>
    </row>
    <row r="103">
      <c r="A103" s="329"/>
      <c r="B103" s="328"/>
      <c r="C103" s="328"/>
      <c r="D103" s="328"/>
      <c r="E103" s="328"/>
      <c r="F103" s="328"/>
      <c r="G103" s="328"/>
      <c r="H103" s="328"/>
      <c r="I103" s="329"/>
      <c r="J103" s="329"/>
      <c r="K103" s="329"/>
      <c r="L103" s="329"/>
      <c r="M103" s="329"/>
    </row>
    <row r="104">
      <c r="A104" s="329"/>
      <c r="B104" s="328"/>
      <c r="C104" s="328"/>
      <c r="D104" s="328"/>
      <c r="E104" s="328"/>
      <c r="F104" s="328"/>
      <c r="G104" s="328"/>
      <c r="H104" s="328"/>
      <c r="I104" s="329"/>
      <c r="J104" s="329"/>
      <c r="K104" s="329"/>
      <c r="L104" s="329"/>
      <c r="M104" s="329"/>
    </row>
    <row r="105">
      <c r="A105" s="329"/>
      <c r="B105" s="328"/>
      <c r="C105" s="328"/>
      <c r="D105" s="328"/>
      <c r="E105" s="328"/>
      <c r="F105" s="328"/>
      <c r="G105" s="328"/>
      <c r="H105" s="328"/>
      <c r="I105" s="329"/>
      <c r="J105" s="329"/>
      <c r="K105" s="329"/>
      <c r="L105" s="329"/>
      <c r="M105" s="329"/>
    </row>
    <row r="106">
      <c r="A106" s="329"/>
      <c r="B106" s="328"/>
      <c r="C106" s="328"/>
      <c r="D106" s="328"/>
      <c r="E106" s="328"/>
      <c r="F106" s="328"/>
      <c r="G106" s="328"/>
      <c r="H106" s="328"/>
      <c r="I106" s="329"/>
      <c r="J106" s="329"/>
      <c r="K106" s="329"/>
      <c r="L106" s="329"/>
      <c r="M106" s="329"/>
    </row>
    <row r="107">
      <c r="A107" s="329"/>
      <c r="B107" s="328"/>
      <c r="C107" s="328"/>
      <c r="D107" s="328"/>
      <c r="E107" s="328"/>
      <c r="F107" s="328"/>
      <c r="G107" s="328"/>
      <c r="H107" s="328"/>
      <c r="I107" s="329"/>
      <c r="J107" s="329"/>
      <c r="K107" s="329"/>
      <c r="L107" s="329"/>
      <c r="M107" s="329"/>
    </row>
    <row r="108">
      <c r="A108" s="329"/>
      <c r="B108" s="328"/>
      <c r="C108" s="328"/>
      <c r="D108" s="328"/>
      <c r="E108" s="328"/>
      <c r="F108" s="328"/>
      <c r="G108" s="328"/>
      <c r="H108" s="328"/>
      <c r="I108" s="329"/>
      <c r="J108" s="329"/>
      <c r="K108" s="329"/>
      <c r="L108" s="329"/>
      <c r="M108" s="329"/>
    </row>
    <row r="109">
      <c r="A109" s="329"/>
      <c r="B109" s="328"/>
      <c r="C109" s="328"/>
      <c r="D109" s="328"/>
      <c r="E109" s="328"/>
      <c r="F109" s="328"/>
      <c r="G109" s="328"/>
      <c r="H109" s="328"/>
      <c r="I109" s="329"/>
      <c r="J109" s="329"/>
      <c r="K109" s="329"/>
      <c r="L109" s="329"/>
      <c r="M109" s="329"/>
    </row>
    <row r="110">
      <c r="A110" s="329"/>
      <c r="B110" s="328"/>
      <c r="C110" s="328"/>
      <c r="D110" s="328"/>
      <c r="E110" s="328"/>
      <c r="F110" s="328"/>
      <c r="G110" s="328"/>
      <c r="H110" s="328"/>
      <c r="I110" s="329"/>
      <c r="J110" s="329"/>
      <c r="K110" s="329"/>
      <c r="L110" s="329"/>
      <c r="M110" s="329"/>
    </row>
    <row r="111">
      <c r="A111" s="329"/>
      <c r="B111" s="328"/>
      <c r="C111" s="328"/>
      <c r="D111" s="328"/>
      <c r="E111" s="328"/>
      <c r="F111" s="328"/>
      <c r="G111" s="328"/>
      <c r="H111" s="328"/>
      <c r="I111" s="329"/>
      <c r="J111" s="329"/>
      <c r="K111" s="329"/>
      <c r="L111" s="329"/>
      <c r="M111" s="329"/>
    </row>
    <row r="112">
      <c r="A112" s="329"/>
      <c r="B112" s="328"/>
      <c r="C112" s="328"/>
      <c r="D112" s="328"/>
      <c r="E112" s="328"/>
      <c r="F112" s="328"/>
      <c r="G112" s="328"/>
      <c r="H112" s="328"/>
      <c r="I112" s="329"/>
      <c r="J112" s="329"/>
      <c r="K112" s="329"/>
      <c r="L112" s="329"/>
      <c r="M112" s="329"/>
    </row>
    <row r="113">
      <c r="A113" s="329"/>
      <c r="B113" s="328"/>
      <c r="C113" s="328"/>
      <c r="D113" s="328"/>
      <c r="E113" s="328"/>
      <c r="F113" s="328"/>
      <c r="G113" s="328"/>
      <c r="H113" s="328"/>
      <c r="I113" s="329"/>
      <c r="J113" s="329"/>
      <c r="K113" s="329"/>
      <c r="L113" s="329"/>
      <c r="M113" s="329"/>
    </row>
    <row r="114">
      <c r="A114" s="329"/>
      <c r="B114" s="328"/>
      <c r="C114" s="328"/>
      <c r="D114" s="328"/>
      <c r="E114" s="328"/>
      <c r="F114" s="328"/>
      <c r="G114" s="328"/>
      <c r="H114" s="328"/>
      <c r="I114" s="329"/>
      <c r="J114" s="329"/>
      <c r="K114" s="329"/>
      <c r="L114" s="329"/>
      <c r="M114" s="329"/>
    </row>
    <row r="115">
      <c r="A115" s="329"/>
      <c r="B115" s="328"/>
      <c r="C115" s="328"/>
      <c r="D115" s="328"/>
      <c r="E115" s="328"/>
      <c r="F115" s="328"/>
      <c r="G115" s="328"/>
      <c r="H115" s="328"/>
      <c r="I115" s="329"/>
      <c r="J115" s="329"/>
      <c r="K115" s="329"/>
      <c r="L115" s="329"/>
      <c r="M115" s="329"/>
    </row>
    <row r="116">
      <c r="A116" s="329"/>
      <c r="B116" s="328"/>
      <c r="C116" s="328"/>
      <c r="D116" s="328"/>
      <c r="E116" s="328"/>
      <c r="F116" s="328"/>
      <c r="G116" s="328"/>
      <c r="H116" s="328"/>
      <c r="I116" s="329"/>
      <c r="J116" s="329"/>
      <c r="K116" s="329"/>
      <c r="L116" s="329"/>
      <c r="M116" s="329"/>
    </row>
    <row r="117">
      <c r="A117" s="329"/>
      <c r="B117" s="328"/>
      <c r="C117" s="328"/>
      <c r="D117" s="328"/>
      <c r="E117" s="328"/>
      <c r="F117" s="328"/>
      <c r="G117" s="328"/>
      <c r="H117" s="328"/>
      <c r="I117" s="329"/>
      <c r="J117" s="329"/>
      <c r="K117" s="329"/>
      <c r="L117" s="329"/>
      <c r="M117" s="329"/>
    </row>
    <row r="118">
      <c r="A118" s="329"/>
      <c r="B118" s="328"/>
      <c r="C118" s="328"/>
      <c r="D118" s="328"/>
      <c r="E118" s="328"/>
      <c r="F118" s="328"/>
      <c r="G118" s="328"/>
      <c r="H118" s="328"/>
      <c r="I118" s="329"/>
      <c r="J118" s="329"/>
      <c r="K118" s="329"/>
      <c r="L118" s="329"/>
      <c r="M118" s="329"/>
    </row>
    <row r="119">
      <c r="A119" s="329"/>
      <c r="B119" s="328"/>
      <c r="C119" s="328"/>
      <c r="D119" s="328"/>
      <c r="E119" s="328"/>
      <c r="F119" s="328"/>
      <c r="G119" s="328"/>
      <c r="H119" s="328"/>
      <c r="I119" s="329"/>
      <c r="J119" s="329"/>
      <c r="K119" s="329"/>
      <c r="L119" s="329"/>
      <c r="M119" s="329"/>
    </row>
    <row r="120">
      <c r="A120" s="329"/>
      <c r="B120" s="328"/>
      <c r="C120" s="328"/>
      <c r="D120" s="328"/>
      <c r="E120" s="328"/>
      <c r="F120" s="328"/>
      <c r="G120" s="328"/>
      <c r="H120" s="328"/>
      <c r="I120" s="329"/>
      <c r="J120" s="329"/>
      <c r="K120" s="329"/>
      <c r="L120" s="329"/>
      <c r="M120" s="329"/>
    </row>
    <row r="121">
      <c r="A121" s="329"/>
      <c r="B121" s="328"/>
      <c r="C121" s="328"/>
      <c r="D121" s="328"/>
      <c r="E121" s="328"/>
      <c r="F121" s="328"/>
      <c r="G121" s="328"/>
      <c r="H121" s="328"/>
      <c r="I121" s="329"/>
      <c r="J121" s="329"/>
      <c r="K121" s="329"/>
      <c r="L121" s="329"/>
      <c r="M121" s="329"/>
    </row>
    <row r="122">
      <c r="A122" s="329"/>
      <c r="B122" s="328"/>
      <c r="C122" s="328"/>
      <c r="D122" s="328"/>
      <c r="E122" s="328"/>
      <c r="F122" s="328"/>
      <c r="G122" s="328"/>
      <c r="H122" s="328"/>
      <c r="I122" s="329"/>
      <c r="J122" s="329"/>
      <c r="K122" s="329"/>
      <c r="L122" s="329"/>
      <c r="M122" s="329"/>
    </row>
    <row r="123">
      <c r="A123" s="329"/>
      <c r="B123" s="328"/>
      <c r="C123" s="328"/>
      <c r="D123" s="328"/>
      <c r="E123" s="328"/>
      <c r="F123" s="328"/>
      <c r="G123" s="328"/>
      <c r="H123" s="328"/>
      <c r="I123" s="329"/>
      <c r="J123" s="329"/>
      <c r="K123" s="329"/>
      <c r="L123" s="329"/>
      <c r="M123" s="329"/>
    </row>
    <row r="124">
      <c r="A124" s="329"/>
      <c r="B124" s="328"/>
      <c r="C124" s="328"/>
      <c r="D124" s="328"/>
      <c r="E124" s="328"/>
      <c r="F124" s="328"/>
      <c r="G124" s="328"/>
      <c r="H124" s="328"/>
      <c r="I124" s="329"/>
      <c r="J124" s="329"/>
      <c r="K124" s="329"/>
      <c r="L124" s="329"/>
      <c r="M124" s="329"/>
    </row>
    <row r="125">
      <c r="A125" s="329"/>
      <c r="B125" s="328"/>
      <c r="C125" s="328"/>
      <c r="D125" s="328"/>
      <c r="E125" s="328"/>
      <c r="F125" s="328"/>
      <c r="G125" s="328"/>
      <c r="H125" s="328"/>
      <c r="I125" s="329"/>
      <c r="J125" s="329"/>
      <c r="K125" s="329"/>
      <c r="L125" s="329"/>
      <c r="M125" s="329"/>
    </row>
    <row r="126">
      <c r="A126" s="329"/>
      <c r="B126" s="328"/>
      <c r="C126" s="328"/>
      <c r="D126" s="328"/>
      <c r="E126" s="328"/>
      <c r="F126" s="328"/>
      <c r="G126" s="328"/>
      <c r="H126" s="328"/>
      <c r="I126" s="329"/>
      <c r="J126" s="329"/>
      <c r="K126" s="329"/>
      <c r="L126" s="329"/>
      <c r="M126" s="329"/>
    </row>
    <row r="127">
      <c r="A127" s="329"/>
      <c r="B127" s="328"/>
      <c r="C127" s="328"/>
      <c r="D127" s="328"/>
      <c r="E127" s="328"/>
      <c r="F127" s="328"/>
      <c r="G127" s="328"/>
      <c r="H127" s="328"/>
      <c r="I127" s="329"/>
      <c r="J127" s="329"/>
      <c r="K127" s="329"/>
      <c r="L127" s="329"/>
      <c r="M127" s="329"/>
    </row>
    <row r="128">
      <c r="A128" s="329"/>
      <c r="B128" s="328"/>
      <c r="C128" s="328"/>
      <c r="D128" s="328"/>
      <c r="E128" s="328"/>
      <c r="F128" s="328"/>
      <c r="G128" s="328"/>
      <c r="H128" s="328"/>
      <c r="I128" s="329"/>
      <c r="J128" s="329"/>
      <c r="K128" s="329"/>
      <c r="L128" s="329"/>
      <c r="M128" s="329"/>
    </row>
    <row r="129">
      <c r="A129" s="329"/>
      <c r="B129" s="328"/>
      <c r="C129" s="328"/>
      <c r="D129" s="328"/>
      <c r="E129" s="328"/>
      <c r="F129" s="328"/>
      <c r="G129" s="328"/>
      <c r="H129" s="328"/>
      <c r="I129" s="329"/>
      <c r="J129" s="329"/>
      <c r="K129" s="329"/>
      <c r="L129" s="329"/>
      <c r="M129" s="329"/>
    </row>
    <row r="130">
      <c r="A130" s="329"/>
      <c r="B130" s="328"/>
      <c r="C130" s="328"/>
      <c r="D130" s="328"/>
      <c r="E130" s="328"/>
      <c r="F130" s="328"/>
      <c r="G130" s="328"/>
      <c r="H130" s="328"/>
      <c r="I130" s="329"/>
      <c r="J130" s="329"/>
      <c r="K130" s="329"/>
      <c r="L130" s="329"/>
      <c r="M130" s="329"/>
    </row>
    <row r="131">
      <c r="A131" s="329"/>
      <c r="B131" s="328"/>
      <c r="C131" s="328"/>
      <c r="D131" s="328"/>
      <c r="E131" s="328"/>
      <c r="F131" s="328"/>
      <c r="G131" s="328"/>
      <c r="H131" s="328"/>
      <c r="I131" s="329"/>
      <c r="J131" s="329"/>
      <c r="K131" s="329"/>
      <c r="L131" s="329"/>
      <c r="M131" s="329"/>
    </row>
    <row r="132">
      <c r="A132" s="329"/>
      <c r="B132" s="328"/>
      <c r="C132" s="328"/>
      <c r="D132" s="328"/>
      <c r="E132" s="328"/>
      <c r="F132" s="328"/>
      <c r="G132" s="328"/>
      <c r="H132" s="328"/>
      <c r="I132" s="329"/>
      <c r="J132" s="329"/>
      <c r="K132" s="329"/>
      <c r="L132" s="329"/>
      <c r="M132" s="329"/>
    </row>
    <row r="133">
      <c r="A133" s="329"/>
      <c r="B133" s="328"/>
      <c r="C133" s="328"/>
      <c r="D133" s="328"/>
      <c r="E133" s="328"/>
      <c r="F133" s="328"/>
      <c r="G133" s="328"/>
      <c r="H133" s="328"/>
      <c r="I133" s="329"/>
      <c r="J133" s="329"/>
      <c r="K133" s="329"/>
      <c r="L133" s="329"/>
      <c r="M133" s="329"/>
    </row>
    <row r="134">
      <c r="A134" s="329"/>
      <c r="B134" s="328"/>
      <c r="C134" s="328"/>
      <c r="D134" s="328"/>
      <c r="E134" s="328"/>
      <c r="F134" s="328"/>
      <c r="G134" s="328"/>
      <c r="H134" s="328"/>
      <c r="I134" s="329"/>
      <c r="J134" s="329"/>
      <c r="K134" s="329"/>
      <c r="L134" s="329"/>
      <c r="M134" s="329"/>
    </row>
    <row r="135">
      <c r="A135" s="329"/>
      <c r="B135" s="328"/>
      <c r="C135" s="328"/>
      <c r="D135" s="328"/>
      <c r="E135" s="328"/>
      <c r="F135" s="328"/>
      <c r="G135" s="328"/>
      <c r="H135" s="328"/>
      <c r="I135" s="329"/>
      <c r="J135" s="329"/>
      <c r="K135" s="329"/>
      <c r="L135" s="329"/>
      <c r="M135" s="329"/>
    </row>
    <row r="136">
      <c r="A136" s="329"/>
      <c r="B136" s="328"/>
      <c r="C136" s="328"/>
      <c r="D136" s="328"/>
      <c r="E136" s="328"/>
      <c r="F136" s="328"/>
      <c r="G136" s="328"/>
      <c r="H136" s="328"/>
      <c r="I136" s="329"/>
      <c r="J136" s="329"/>
      <c r="K136" s="329"/>
      <c r="L136" s="329"/>
      <c r="M136" s="329"/>
    </row>
    <row r="137">
      <c r="A137" s="329"/>
      <c r="B137" s="328"/>
      <c r="C137" s="328"/>
      <c r="D137" s="328"/>
      <c r="E137" s="328"/>
      <c r="F137" s="328"/>
      <c r="G137" s="328"/>
      <c r="H137" s="328"/>
      <c r="I137" s="329"/>
      <c r="J137" s="329"/>
      <c r="K137" s="329"/>
      <c r="L137" s="329"/>
      <c r="M137" s="329"/>
    </row>
    <row r="138">
      <c r="A138" s="329"/>
      <c r="B138" s="328"/>
      <c r="C138" s="328"/>
      <c r="D138" s="328"/>
      <c r="E138" s="328"/>
      <c r="F138" s="328"/>
      <c r="G138" s="328"/>
      <c r="H138" s="328"/>
      <c r="I138" s="329"/>
      <c r="J138" s="329"/>
      <c r="K138" s="329"/>
      <c r="L138" s="329"/>
      <c r="M138" s="329"/>
    </row>
    <row r="139">
      <c r="A139" s="329"/>
      <c r="B139" s="328"/>
      <c r="C139" s="328"/>
      <c r="D139" s="328"/>
      <c r="E139" s="328"/>
      <c r="F139" s="328"/>
      <c r="G139" s="328"/>
      <c r="H139" s="328"/>
      <c r="I139" s="329"/>
      <c r="J139" s="329"/>
      <c r="K139" s="329"/>
      <c r="L139" s="329"/>
      <c r="M139" s="329"/>
    </row>
    <row r="140">
      <c r="A140" s="329"/>
      <c r="B140" s="328"/>
      <c r="C140" s="328"/>
      <c r="D140" s="328"/>
      <c r="E140" s="328"/>
      <c r="F140" s="328"/>
      <c r="G140" s="328"/>
      <c r="H140" s="328"/>
      <c r="I140" s="329"/>
      <c r="J140" s="329"/>
      <c r="K140" s="329"/>
      <c r="L140" s="329"/>
      <c r="M140" s="329"/>
    </row>
    <row r="141">
      <c r="A141" s="329"/>
      <c r="B141" s="328"/>
      <c r="C141" s="328"/>
      <c r="D141" s="328"/>
      <c r="E141" s="328"/>
      <c r="F141" s="328"/>
      <c r="G141" s="328"/>
      <c r="H141" s="328"/>
      <c r="I141" s="329"/>
      <c r="J141" s="329"/>
      <c r="K141" s="329"/>
      <c r="L141" s="329"/>
      <c r="M141" s="329"/>
    </row>
    <row r="142">
      <c r="A142" s="329"/>
      <c r="B142" s="328"/>
      <c r="C142" s="328"/>
      <c r="D142" s="328"/>
      <c r="E142" s="328"/>
      <c r="F142" s="328"/>
      <c r="G142" s="328"/>
      <c r="H142" s="328"/>
      <c r="I142" s="329"/>
      <c r="J142" s="329"/>
      <c r="K142" s="329"/>
      <c r="L142" s="329"/>
      <c r="M142" s="329"/>
    </row>
    <row r="143">
      <c r="A143" s="329"/>
      <c r="B143" s="328"/>
      <c r="C143" s="328"/>
      <c r="D143" s="328"/>
      <c r="E143" s="328"/>
      <c r="F143" s="328"/>
      <c r="G143" s="328"/>
      <c r="H143" s="328"/>
      <c r="I143" s="329"/>
      <c r="J143" s="329"/>
      <c r="K143" s="329"/>
      <c r="L143" s="329"/>
      <c r="M143" s="329"/>
    </row>
    <row r="144">
      <c r="A144" s="329"/>
      <c r="B144" s="328"/>
      <c r="C144" s="328"/>
      <c r="D144" s="328"/>
      <c r="E144" s="328"/>
      <c r="F144" s="328"/>
      <c r="G144" s="328"/>
      <c r="H144" s="328"/>
      <c r="I144" s="329"/>
      <c r="J144" s="329"/>
      <c r="K144" s="329"/>
      <c r="L144" s="329"/>
      <c r="M144" s="329"/>
    </row>
    <row r="145">
      <c r="A145" s="329"/>
      <c r="B145" s="328"/>
      <c r="C145" s="328"/>
      <c r="D145" s="328"/>
      <c r="E145" s="328"/>
      <c r="F145" s="328"/>
      <c r="G145" s="328"/>
      <c r="H145" s="328"/>
      <c r="I145" s="329"/>
      <c r="J145" s="329"/>
      <c r="K145" s="329"/>
      <c r="L145" s="329"/>
      <c r="M145" s="329"/>
    </row>
    <row r="146">
      <c r="A146" s="329"/>
      <c r="B146" s="328"/>
      <c r="C146" s="328"/>
      <c r="D146" s="328"/>
      <c r="E146" s="328"/>
      <c r="F146" s="328"/>
      <c r="G146" s="328"/>
      <c r="H146" s="328"/>
      <c r="I146" s="329"/>
      <c r="J146" s="329"/>
      <c r="K146" s="329"/>
      <c r="L146" s="329"/>
      <c r="M146" s="329"/>
    </row>
    <row r="147">
      <c r="A147" s="329"/>
      <c r="B147" s="328"/>
      <c r="C147" s="328"/>
      <c r="D147" s="328"/>
      <c r="E147" s="328"/>
      <c r="F147" s="328"/>
      <c r="G147" s="328"/>
      <c r="H147" s="328"/>
      <c r="I147" s="329"/>
      <c r="J147" s="329"/>
      <c r="K147" s="329"/>
      <c r="L147" s="329"/>
      <c r="M147" s="329"/>
    </row>
    <row r="148">
      <c r="A148" s="329"/>
      <c r="B148" s="328"/>
      <c r="C148" s="328"/>
      <c r="D148" s="328"/>
      <c r="E148" s="328"/>
      <c r="F148" s="328"/>
      <c r="G148" s="328"/>
      <c r="H148" s="328"/>
      <c r="I148" s="329"/>
      <c r="J148" s="329"/>
      <c r="K148" s="329"/>
      <c r="L148" s="329"/>
      <c r="M148" s="329"/>
    </row>
    <row r="149">
      <c r="A149" s="329"/>
      <c r="B149" s="329"/>
      <c r="C149" s="329"/>
      <c r="D149" s="329"/>
      <c r="E149" s="329"/>
      <c r="F149" s="329"/>
      <c r="G149" s="329"/>
      <c r="H149" s="329"/>
      <c r="I149" s="329"/>
      <c r="J149" s="329"/>
      <c r="K149" s="329"/>
      <c r="L149" s="329"/>
      <c r="M149" s="329"/>
    </row>
    <row r="150">
      <c r="A150" s="329"/>
      <c r="B150" s="329"/>
      <c r="C150" s="329"/>
      <c r="D150" s="329"/>
      <c r="E150" s="329"/>
      <c r="F150" s="329"/>
      <c r="G150" s="329"/>
      <c r="H150" s="329"/>
      <c r="I150" s="329"/>
      <c r="J150" s="329"/>
      <c r="K150" s="329"/>
      <c r="L150" s="329"/>
      <c r="M150" s="329"/>
    </row>
    <row r="151">
      <c r="A151" s="329"/>
      <c r="B151" s="329"/>
      <c r="C151" s="329"/>
      <c r="D151" s="329"/>
      <c r="E151" s="329"/>
      <c r="F151" s="329"/>
      <c r="G151" s="329"/>
      <c r="H151" s="329"/>
      <c r="I151" s="329"/>
      <c r="J151" s="329"/>
      <c r="K151" s="329"/>
      <c r="L151" s="329"/>
      <c r="M151" s="329"/>
    </row>
    <row r="152">
      <c r="A152" s="329"/>
      <c r="B152" s="329"/>
      <c r="C152" s="329"/>
      <c r="D152" s="329"/>
      <c r="E152" s="329"/>
      <c r="F152" s="329"/>
      <c r="G152" s="329"/>
      <c r="H152" s="329"/>
      <c r="I152" s="329"/>
      <c r="J152" s="329"/>
      <c r="K152" s="329"/>
      <c r="L152" s="329"/>
      <c r="M152" s="329"/>
    </row>
    <row r="153">
      <c r="A153" s="329"/>
      <c r="B153" s="329"/>
      <c r="C153" s="329"/>
      <c r="D153" s="329"/>
      <c r="E153" s="329"/>
      <c r="F153" s="329"/>
      <c r="G153" s="329"/>
      <c r="H153" s="329"/>
      <c r="I153" s="329"/>
      <c r="J153" s="329"/>
      <c r="K153" s="329"/>
      <c r="L153" s="329"/>
      <c r="M153" s="329"/>
    </row>
    <row r="154">
      <c r="A154" s="329"/>
      <c r="B154" s="329"/>
      <c r="C154" s="329"/>
      <c r="D154" s="329"/>
      <c r="E154" s="329"/>
      <c r="F154" s="329"/>
      <c r="G154" s="329"/>
      <c r="H154" s="329"/>
      <c r="I154" s="329"/>
      <c r="J154" s="329"/>
      <c r="K154" s="329"/>
      <c r="L154" s="329"/>
      <c r="M154" s="329"/>
    </row>
    <row r="155">
      <c r="A155" s="329"/>
      <c r="B155" s="329"/>
      <c r="C155" s="329"/>
      <c r="D155" s="329"/>
      <c r="E155" s="329"/>
      <c r="F155" s="329"/>
      <c r="G155" s="329"/>
      <c r="H155" s="329"/>
      <c r="I155" s="329"/>
      <c r="J155" s="329"/>
      <c r="K155" s="329"/>
      <c r="L155" s="329"/>
      <c r="M155" s="329"/>
    </row>
    <row r="156">
      <c r="A156" s="329"/>
      <c r="B156" s="329"/>
      <c r="C156" s="329"/>
      <c r="D156" s="329"/>
      <c r="E156" s="329"/>
      <c r="F156" s="329"/>
      <c r="G156" s="329"/>
      <c r="H156" s="329"/>
      <c r="I156" s="329"/>
      <c r="J156" s="329"/>
      <c r="K156" s="329"/>
      <c r="L156" s="329"/>
      <c r="M156" s="329"/>
    </row>
    <row r="157">
      <c r="A157" s="329"/>
      <c r="B157" s="329"/>
      <c r="C157" s="329"/>
      <c r="D157" s="329"/>
      <c r="E157" s="329"/>
      <c r="F157" s="329"/>
      <c r="G157" s="329"/>
      <c r="H157" s="329"/>
      <c r="I157" s="329"/>
      <c r="J157" s="329"/>
      <c r="K157" s="329"/>
      <c r="L157" s="329"/>
      <c r="M157" s="329"/>
    </row>
    <row r="158">
      <c r="A158" s="329"/>
      <c r="B158" s="329"/>
      <c r="C158" s="329"/>
      <c r="D158" s="329"/>
      <c r="E158" s="329"/>
      <c r="F158" s="329"/>
      <c r="G158" s="329"/>
      <c r="H158" s="329"/>
      <c r="I158" s="329"/>
      <c r="J158" s="329"/>
      <c r="K158" s="329"/>
      <c r="L158" s="329"/>
      <c r="M158" s="329"/>
    </row>
    <row r="159">
      <c r="A159" s="329"/>
      <c r="B159" s="329"/>
      <c r="C159" s="329"/>
      <c r="D159" s="329"/>
      <c r="E159" s="329"/>
      <c r="F159" s="329"/>
      <c r="G159" s="329"/>
      <c r="H159" s="329"/>
      <c r="I159" s="329"/>
      <c r="J159" s="329"/>
      <c r="K159" s="329"/>
      <c r="L159" s="329"/>
      <c r="M159" s="329"/>
    </row>
    <row r="160">
      <c r="A160" s="329"/>
      <c r="B160" s="329"/>
      <c r="C160" s="329"/>
      <c r="D160" s="329"/>
      <c r="E160" s="329"/>
      <c r="F160" s="329"/>
      <c r="G160" s="329"/>
      <c r="H160" s="329"/>
      <c r="I160" s="329"/>
      <c r="J160" s="329"/>
      <c r="K160" s="329"/>
      <c r="L160" s="329"/>
      <c r="M160" s="329"/>
    </row>
    <row r="161">
      <c r="A161" s="329"/>
      <c r="B161" s="329"/>
      <c r="C161" s="329"/>
      <c r="D161" s="329"/>
      <c r="E161" s="329"/>
      <c r="F161" s="329"/>
      <c r="G161" s="329"/>
      <c r="H161" s="329"/>
      <c r="I161" s="329"/>
      <c r="J161" s="329"/>
      <c r="K161" s="329"/>
      <c r="L161" s="329"/>
      <c r="M161" s="329"/>
    </row>
    <row r="162">
      <c r="A162" s="329"/>
      <c r="B162" s="329"/>
      <c r="C162" s="329"/>
      <c r="D162" s="329"/>
      <c r="E162" s="329"/>
      <c r="F162" s="329"/>
      <c r="G162" s="329"/>
      <c r="H162" s="329"/>
      <c r="I162" s="329"/>
      <c r="J162" s="329"/>
      <c r="K162" s="329"/>
      <c r="L162" s="329"/>
      <c r="M162" s="329"/>
    </row>
    <row r="163">
      <c r="A163" s="329"/>
      <c r="B163" s="329"/>
      <c r="C163" s="329"/>
      <c r="D163" s="329"/>
      <c r="E163" s="329"/>
      <c r="F163" s="329"/>
      <c r="G163" s="329"/>
      <c r="H163" s="329"/>
      <c r="I163" s="329"/>
      <c r="J163" s="329"/>
      <c r="K163" s="329"/>
      <c r="L163" s="329"/>
      <c r="M163" s="329"/>
    </row>
    <row r="164">
      <c r="A164" s="329"/>
      <c r="B164" s="329"/>
      <c r="C164" s="329"/>
      <c r="D164" s="329"/>
      <c r="E164" s="329"/>
      <c r="F164" s="329"/>
      <c r="G164" s="329"/>
      <c r="H164" s="329"/>
      <c r="I164" s="329"/>
      <c r="J164" s="329"/>
      <c r="K164" s="329"/>
      <c r="L164" s="329"/>
      <c r="M164" s="329"/>
    </row>
    <row r="165">
      <c r="A165" s="329"/>
      <c r="B165" s="329"/>
      <c r="C165" s="329"/>
      <c r="D165" s="329"/>
      <c r="E165" s="329"/>
      <c r="F165" s="329"/>
      <c r="G165" s="329"/>
      <c r="H165" s="329"/>
      <c r="I165" s="329"/>
      <c r="J165" s="329"/>
      <c r="K165" s="329"/>
      <c r="L165" s="329"/>
      <c r="M165" s="329"/>
    </row>
    <row r="166">
      <c r="A166" s="329"/>
      <c r="B166" s="329"/>
      <c r="C166" s="329"/>
      <c r="D166" s="329"/>
      <c r="E166" s="329"/>
      <c r="F166" s="329"/>
      <c r="G166" s="329"/>
      <c r="H166" s="329"/>
      <c r="I166" s="329"/>
      <c r="J166" s="329"/>
      <c r="K166" s="329"/>
      <c r="L166" s="329"/>
      <c r="M166" s="329"/>
    </row>
    <row r="167">
      <c r="A167" s="329"/>
      <c r="B167" s="329"/>
      <c r="C167" s="329"/>
      <c r="D167" s="329"/>
      <c r="E167" s="329"/>
      <c r="F167" s="329"/>
      <c r="G167" s="329"/>
      <c r="H167" s="329"/>
      <c r="I167" s="329"/>
      <c r="J167" s="329"/>
      <c r="K167" s="329"/>
      <c r="L167" s="329"/>
      <c r="M167" s="329"/>
    </row>
    <row r="168">
      <c r="A168" s="329"/>
      <c r="B168" s="329"/>
      <c r="C168" s="329"/>
      <c r="D168" s="329"/>
      <c r="E168" s="329"/>
      <c r="F168" s="329"/>
      <c r="G168" s="329"/>
      <c r="H168" s="329"/>
      <c r="I168" s="329"/>
      <c r="J168" s="329"/>
      <c r="K168" s="329"/>
      <c r="L168" s="329"/>
      <c r="M168" s="329"/>
    </row>
    <row r="169">
      <c r="A169" s="329"/>
      <c r="B169" s="329"/>
      <c r="C169" s="329"/>
      <c r="D169" s="329"/>
      <c r="E169" s="329"/>
      <c r="F169" s="329"/>
      <c r="G169" s="329"/>
      <c r="H169" s="329"/>
      <c r="I169" s="329"/>
      <c r="J169" s="329"/>
      <c r="K169" s="329"/>
      <c r="L169" s="329"/>
      <c r="M169" s="329"/>
    </row>
    <row r="170">
      <c r="A170" s="329"/>
      <c r="B170" s="329"/>
      <c r="C170" s="329"/>
      <c r="D170" s="329"/>
      <c r="E170" s="329"/>
      <c r="F170" s="329"/>
      <c r="G170" s="329"/>
      <c r="H170" s="329"/>
      <c r="I170" s="329"/>
      <c r="J170" s="329"/>
      <c r="K170" s="329"/>
      <c r="L170" s="329"/>
      <c r="M170" s="329"/>
    </row>
    <row r="171">
      <c r="A171" s="329"/>
      <c r="B171" s="329"/>
      <c r="C171" s="329"/>
      <c r="D171" s="329"/>
      <c r="E171" s="329"/>
      <c r="F171" s="329"/>
      <c r="G171" s="329"/>
      <c r="H171" s="329"/>
      <c r="I171" s="329"/>
      <c r="J171" s="329"/>
      <c r="K171" s="329"/>
      <c r="L171" s="329"/>
      <c r="M171" s="329"/>
    </row>
    <row r="172">
      <c r="A172" s="329"/>
      <c r="B172" s="329"/>
      <c r="C172" s="329"/>
      <c r="D172" s="329"/>
      <c r="E172" s="329"/>
      <c r="F172" s="329"/>
      <c r="G172" s="329"/>
      <c r="H172" s="329"/>
      <c r="I172" s="329"/>
      <c r="J172" s="329"/>
      <c r="K172" s="329"/>
      <c r="L172" s="329"/>
      <c r="M172" s="329"/>
    </row>
    <row r="173">
      <c r="A173" s="329"/>
      <c r="B173" s="329"/>
      <c r="C173" s="329"/>
      <c r="D173" s="329"/>
      <c r="E173" s="329"/>
      <c r="F173" s="329"/>
      <c r="G173" s="329"/>
      <c r="H173" s="329"/>
      <c r="I173" s="329"/>
      <c r="J173" s="329"/>
      <c r="K173" s="329"/>
      <c r="L173" s="329"/>
      <c r="M173" s="329"/>
    </row>
    <row r="174">
      <c r="A174" s="329"/>
      <c r="B174" s="329"/>
      <c r="C174" s="329"/>
      <c r="D174" s="329"/>
      <c r="E174" s="329"/>
      <c r="F174" s="329"/>
      <c r="G174" s="329"/>
      <c r="H174" s="329"/>
      <c r="I174" s="329"/>
      <c r="J174" s="329"/>
      <c r="K174" s="329"/>
      <c r="L174" s="329"/>
      <c r="M174" s="329"/>
    </row>
    <row r="175">
      <c r="A175" s="329"/>
      <c r="B175" s="329"/>
      <c r="C175" s="329"/>
      <c r="D175" s="329"/>
      <c r="E175" s="329"/>
      <c r="F175" s="329"/>
      <c r="G175" s="329"/>
      <c r="H175" s="329"/>
      <c r="I175" s="329"/>
      <c r="J175" s="329"/>
      <c r="K175" s="329"/>
      <c r="L175" s="329"/>
      <c r="M175" s="329"/>
    </row>
    <row r="176">
      <c r="A176" s="329"/>
      <c r="B176" s="329"/>
      <c r="C176" s="329"/>
      <c r="D176" s="329"/>
      <c r="E176" s="329"/>
      <c r="F176" s="329"/>
      <c r="G176" s="329"/>
      <c r="H176" s="329"/>
      <c r="I176" s="329"/>
      <c r="J176" s="329"/>
      <c r="K176" s="329"/>
      <c r="L176" s="329"/>
      <c r="M176" s="329"/>
    </row>
    <row r="177">
      <c r="A177" s="329"/>
      <c r="B177" s="329"/>
      <c r="C177" s="329"/>
      <c r="D177" s="329"/>
      <c r="E177" s="329"/>
      <c r="F177" s="329"/>
      <c r="G177" s="329"/>
      <c r="H177" s="329"/>
      <c r="I177" s="329"/>
      <c r="J177" s="329"/>
      <c r="K177" s="329"/>
      <c r="L177" s="329"/>
      <c r="M177" s="329"/>
    </row>
    <row r="178">
      <c r="A178" s="329"/>
      <c r="B178" s="329"/>
      <c r="C178" s="329"/>
      <c r="D178" s="329"/>
      <c r="E178" s="329"/>
      <c r="F178" s="329"/>
      <c r="G178" s="329"/>
      <c r="H178" s="329"/>
      <c r="I178" s="329"/>
      <c r="J178" s="329"/>
      <c r="K178" s="329"/>
      <c r="L178" s="329"/>
      <c r="M178" s="329"/>
    </row>
    <row r="179">
      <c r="A179" s="329"/>
      <c r="B179" s="329"/>
      <c r="C179" s="329"/>
      <c r="D179" s="329"/>
      <c r="E179" s="329"/>
      <c r="F179" s="329"/>
      <c r="G179" s="329"/>
      <c r="H179" s="329"/>
      <c r="I179" s="329"/>
      <c r="J179" s="329"/>
      <c r="K179" s="329"/>
      <c r="L179" s="329"/>
      <c r="M179" s="329"/>
    </row>
    <row r="180">
      <c r="A180" s="329"/>
      <c r="B180" s="329"/>
      <c r="C180" s="329"/>
      <c r="D180" s="329"/>
      <c r="E180" s="329"/>
      <c r="F180" s="329"/>
      <c r="G180" s="329"/>
      <c r="H180" s="329"/>
      <c r="I180" s="329"/>
      <c r="J180" s="329"/>
      <c r="K180" s="329"/>
      <c r="L180" s="329"/>
      <c r="M180" s="329"/>
    </row>
    <row r="181">
      <c r="A181" s="329"/>
      <c r="B181" s="329"/>
      <c r="C181" s="329"/>
      <c r="D181" s="329"/>
      <c r="E181" s="329"/>
      <c r="F181" s="329"/>
      <c r="G181" s="329"/>
      <c r="H181" s="329"/>
      <c r="I181" s="329"/>
      <c r="J181" s="329"/>
      <c r="K181" s="329"/>
      <c r="L181" s="329"/>
      <c r="M181" s="329"/>
    </row>
    <row r="182">
      <c r="A182" s="329"/>
      <c r="B182" s="329"/>
      <c r="C182" s="329"/>
      <c r="D182" s="329"/>
      <c r="E182" s="329"/>
      <c r="F182" s="329"/>
      <c r="G182" s="329"/>
      <c r="H182" s="329"/>
      <c r="I182" s="329"/>
      <c r="J182" s="329"/>
      <c r="K182" s="329"/>
      <c r="L182" s="329"/>
      <c r="M182" s="329"/>
    </row>
    <row r="183">
      <c r="A183" s="329"/>
      <c r="B183" s="329"/>
      <c r="C183" s="329"/>
      <c r="D183" s="329"/>
      <c r="E183" s="329"/>
      <c r="F183" s="329"/>
      <c r="G183" s="329"/>
      <c r="H183" s="329"/>
      <c r="I183" s="329"/>
      <c r="J183" s="329"/>
      <c r="K183" s="329"/>
      <c r="L183" s="329"/>
      <c r="M183" s="329"/>
    </row>
    <row r="184">
      <c r="A184" s="329"/>
      <c r="B184" s="344"/>
      <c r="C184" s="329"/>
      <c r="D184" s="329"/>
      <c r="E184" s="329"/>
      <c r="F184" s="329"/>
      <c r="G184" s="329"/>
      <c r="H184" s="329"/>
      <c r="I184" s="329"/>
      <c r="J184" s="329"/>
      <c r="K184" s="329"/>
      <c r="L184" s="329"/>
      <c r="M184" s="329"/>
    </row>
    <row r="185">
      <c r="A185" s="329"/>
      <c r="B185" s="329"/>
      <c r="C185" s="329"/>
      <c r="D185" s="329"/>
      <c r="E185" s="329"/>
      <c r="F185" s="329"/>
      <c r="G185" s="329"/>
      <c r="H185" s="329"/>
      <c r="I185" s="329"/>
      <c r="J185" s="329"/>
      <c r="K185" s="329"/>
      <c r="L185" s="329"/>
      <c r="M185" s="329"/>
    </row>
    <row r="186">
      <c r="A186" s="329"/>
      <c r="B186" s="345"/>
      <c r="C186" s="345"/>
      <c r="D186" s="345"/>
      <c r="E186" s="345"/>
      <c r="F186" s="329"/>
      <c r="G186" s="329"/>
      <c r="H186" s="329"/>
      <c r="I186" s="329"/>
      <c r="J186" s="329"/>
      <c r="K186" s="329"/>
      <c r="L186" s="329"/>
      <c r="M186" s="329"/>
    </row>
    <row r="187">
      <c r="A187" s="329"/>
      <c r="B187" s="329"/>
      <c r="C187" s="345"/>
      <c r="D187" s="329"/>
      <c r="E187" s="329"/>
      <c r="F187" s="329"/>
      <c r="G187" s="329"/>
      <c r="H187" s="329"/>
      <c r="I187" s="329"/>
      <c r="J187" s="329"/>
      <c r="K187" s="329"/>
      <c r="L187" s="329"/>
      <c r="M187" s="329"/>
    </row>
    <row r="188">
      <c r="A188" s="329"/>
      <c r="B188" s="329"/>
      <c r="C188" s="329"/>
      <c r="D188" s="329"/>
      <c r="E188" s="329"/>
      <c r="F188" s="329"/>
      <c r="G188" s="329"/>
      <c r="H188" s="329"/>
      <c r="I188" s="329"/>
      <c r="J188" s="329"/>
      <c r="K188" s="329"/>
      <c r="L188" s="329"/>
      <c r="M188" s="329"/>
    </row>
    <row r="189">
      <c r="A189" s="329"/>
      <c r="B189" s="329"/>
      <c r="C189" s="329"/>
      <c r="D189" s="329"/>
      <c r="E189" s="329"/>
      <c r="F189" s="329"/>
      <c r="G189" s="329"/>
      <c r="H189" s="329"/>
      <c r="I189" s="329"/>
      <c r="J189" s="329"/>
      <c r="K189" s="329"/>
      <c r="L189" s="329"/>
      <c r="M189" s="329"/>
    </row>
    <row r="190">
      <c r="A190" s="346" t="s">
        <v>267</v>
      </c>
      <c r="B190" s="347">
        <f t="shared" ref="B190:H190" si="26">COUNTA(B5:B189)</f>
        <v>0</v>
      </c>
      <c r="C190" s="347">
        <f t="shared" si="26"/>
        <v>0</v>
      </c>
      <c r="D190" s="347">
        <f t="shared" si="26"/>
        <v>0</v>
      </c>
      <c r="E190" s="347">
        <f t="shared" si="26"/>
        <v>0</v>
      </c>
      <c r="F190" s="347">
        <f t="shared" si="26"/>
        <v>0</v>
      </c>
      <c r="G190" s="347">
        <f t="shared" si="26"/>
        <v>0</v>
      </c>
      <c r="H190" s="347">
        <f t="shared" si="26"/>
        <v>0</v>
      </c>
      <c r="I190" s="347">
        <f t="shared" ref="I190:M190" si="27">COUNTA(I14:I189)</f>
        <v>0</v>
      </c>
      <c r="J190" s="347">
        <f t="shared" si="27"/>
        <v>0</v>
      </c>
      <c r="K190" s="347">
        <f t="shared" si="27"/>
        <v>0</v>
      </c>
      <c r="L190" s="347">
        <f t="shared" si="27"/>
        <v>0</v>
      </c>
      <c r="M190" s="347">
        <f t="shared" si="27"/>
        <v>0</v>
      </c>
    </row>
    <row r="191">
      <c r="A191" s="348">
        <v>3.0</v>
      </c>
      <c r="B191" s="349">
        <f t="shared" ref="B191:M191" si="28">COUNTIF(B5:B189,"Strongly Agree")</f>
        <v>0</v>
      </c>
      <c r="C191" s="349">
        <f t="shared" si="28"/>
        <v>0</v>
      </c>
      <c r="D191" s="349">
        <f t="shared" si="28"/>
        <v>0</v>
      </c>
      <c r="E191" s="349">
        <f t="shared" si="28"/>
        <v>0</v>
      </c>
      <c r="F191" s="349">
        <f t="shared" si="28"/>
        <v>0</v>
      </c>
      <c r="G191" s="349">
        <f t="shared" si="28"/>
        <v>0</v>
      </c>
      <c r="H191" s="349">
        <f t="shared" si="28"/>
        <v>0</v>
      </c>
      <c r="I191" s="349">
        <f t="shared" si="28"/>
        <v>0</v>
      </c>
      <c r="J191" s="349">
        <f t="shared" si="28"/>
        <v>0</v>
      </c>
      <c r="K191" s="349">
        <f t="shared" si="28"/>
        <v>0</v>
      </c>
      <c r="L191" s="349">
        <f t="shared" si="28"/>
        <v>0</v>
      </c>
      <c r="M191" s="349">
        <f t="shared" si="28"/>
        <v>0</v>
      </c>
    </row>
    <row r="192">
      <c r="A192" s="348">
        <v>2.0</v>
      </c>
      <c r="B192" s="349">
        <f t="shared" ref="B192:M192" si="29">COUNTIF(B5:B189,"Agree")</f>
        <v>0</v>
      </c>
      <c r="C192" s="349">
        <f t="shared" si="29"/>
        <v>0</v>
      </c>
      <c r="D192" s="349">
        <f t="shared" si="29"/>
        <v>0</v>
      </c>
      <c r="E192" s="349">
        <f t="shared" si="29"/>
        <v>0</v>
      </c>
      <c r="F192" s="349">
        <f t="shared" si="29"/>
        <v>0</v>
      </c>
      <c r="G192" s="349">
        <f t="shared" si="29"/>
        <v>0</v>
      </c>
      <c r="H192" s="349">
        <f t="shared" si="29"/>
        <v>0</v>
      </c>
      <c r="I192" s="349">
        <f t="shared" si="29"/>
        <v>0</v>
      </c>
      <c r="J192" s="349">
        <f t="shared" si="29"/>
        <v>0</v>
      </c>
      <c r="K192" s="349">
        <f t="shared" si="29"/>
        <v>0</v>
      </c>
      <c r="L192" s="349">
        <f t="shared" si="29"/>
        <v>0</v>
      </c>
      <c r="M192" s="349">
        <f t="shared" si="29"/>
        <v>0</v>
      </c>
    </row>
    <row r="193">
      <c r="A193" s="348">
        <v>1.0</v>
      </c>
      <c r="B193" s="349">
        <f t="shared" ref="B193:M193" si="30">COUNTIF(B5:B189,"Partially Agree")</f>
        <v>0</v>
      </c>
      <c r="C193" s="349">
        <f t="shared" si="30"/>
        <v>0</v>
      </c>
      <c r="D193" s="349">
        <f t="shared" si="30"/>
        <v>0</v>
      </c>
      <c r="E193" s="349">
        <f t="shared" si="30"/>
        <v>0</v>
      </c>
      <c r="F193" s="349">
        <f t="shared" si="30"/>
        <v>0</v>
      </c>
      <c r="G193" s="349">
        <f t="shared" si="30"/>
        <v>0</v>
      </c>
      <c r="H193" s="349">
        <f t="shared" si="30"/>
        <v>0</v>
      </c>
      <c r="I193" s="349">
        <f t="shared" si="30"/>
        <v>0</v>
      </c>
      <c r="J193" s="349">
        <f t="shared" si="30"/>
        <v>0</v>
      </c>
      <c r="K193" s="349">
        <f t="shared" si="30"/>
        <v>0</v>
      </c>
      <c r="L193" s="349">
        <f t="shared" si="30"/>
        <v>0</v>
      </c>
      <c r="M193" s="349">
        <f t="shared" si="30"/>
        <v>0</v>
      </c>
    </row>
    <row r="194">
      <c r="A194" s="348">
        <v>0.0</v>
      </c>
      <c r="B194" s="349">
        <f t="shared" ref="B194:M194" si="31">COUNTIF(B5:B189,"Disagree")</f>
        <v>0</v>
      </c>
      <c r="C194" s="349">
        <f t="shared" si="31"/>
        <v>0</v>
      </c>
      <c r="D194" s="349">
        <f t="shared" si="31"/>
        <v>0</v>
      </c>
      <c r="E194" s="349">
        <f t="shared" si="31"/>
        <v>0</v>
      </c>
      <c r="F194" s="349">
        <f t="shared" si="31"/>
        <v>0</v>
      </c>
      <c r="G194" s="349">
        <f t="shared" si="31"/>
        <v>0</v>
      </c>
      <c r="H194" s="349">
        <f t="shared" si="31"/>
        <v>0</v>
      </c>
      <c r="I194" s="349">
        <f t="shared" si="31"/>
        <v>0</v>
      </c>
      <c r="J194" s="349">
        <f t="shared" si="31"/>
        <v>0</v>
      </c>
      <c r="K194" s="349">
        <f t="shared" si="31"/>
        <v>0</v>
      </c>
      <c r="L194" s="349">
        <f t="shared" si="31"/>
        <v>0</v>
      </c>
      <c r="M194" s="349">
        <f t="shared" si="31"/>
        <v>0</v>
      </c>
    </row>
    <row r="195">
      <c r="A195" s="348" t="s">
        <v>261</v>
      </c>
      <c r="B195" s="349">
        <f t="shared" ref="B195:M195" si="32">SUM(B191:B194)</f>
        <v>0</v>
      </c>
      <c r="C195" s="349">
        <f t="shared" si="32"/>
        <v>0</v>
      </c>
      <c r="D195" s="349">
        <f t="shared" si="32"/>
        <v>0</v>
      </c>
      <c r="E195" s="349">
        <f t="shared" si="32"/>
        <v>0</v>
      </c>
      <c r="F195" s="349">
        <f t="shared" si="32"/>
        <v>0</v>
      </c>
      <c r="G195" s="349">
        <f t="shared" si="32"/>
        <v>0</v>
      </c>
      <c r="H195" s="349">
        <f t="shared" si="32"/>
        <v>0</v>
      </c>
      <c r="I195" s="349">
        <f t="shared" si="32"/>
        <v>0</v>
      </c>
      <c r="J195" s="349">
        <f t="shared" si="32"/>
        <v>0</v>
      </c>
      <c r="K195" s="349">
        <f t="shared" si="32"/>
        <v>0</v>
      </c>
      <c r="L195" s="349">
        <f t="shared" si="32"/>
        <v>0</v>
      </c>
      <c r="M195" s="349">
        <f t="shared" si="32"/>
        <v>0</v>
      </c>
    </row>
    <row r="196">
      <c r="A196" s="348" t="s">
        <v>268</v>
      </c>
      <c r="B196" s="350" t="str">
        <f t="shared" ref="B196:M196" si="33">(($A$191*B191+$A$192*B192+$A$193*B193+$A$194*B194)/(3*B195))*100</f>
        <v>#DIV/0!</v>
      </c>
      <c r="C196" s="350" t="str">
        <f t="shared" si="33"/>
        <v>#DIV/0!</v>
      </c>
      <c r="D196" s="350" t="str">
        <f t="shared" si="33"/>
        <v>#DIV/0!</v>
      </c>
      <c r="E196" s="350" t="str">
        <f t="shared" si="33"/>
        <v>#DIV/0!</v>
      </c>
      <c r="F196" s="350" t="str">
        <f t="shared" si="33"/>
        <v>#DIV/0!</v>
      </c>
      <c r="G196" s="349" t="str">
        <f t="shared" si="33"/>
        <v>#DIV/0!</v>
      </c>
      <c r="H196" s="349" t="str">
        <f t="shared" si="33"/>
        <v>#DIV/0!</v>
      </c>
      <c r="I196" s="349" t="str">
        <f t="shared" si="33"/>
        <v>#DIV/0!</v>
      </c>
      <c r="J196" s="349" t="str">
        <f t="shared" si="33"/>
        <v>#DIV/0!</v>
      </c>
      <c r="K196" s="349" t="str">
        <f t="shared" si="33"/>
        <v>#DIV/0!</v>
      </c>
      <c r="L196" s="349" t="str">
        <f t="shared" si="33"/>
        <v>#DIV/0!</v>
      </c>
      <c r="M196" s="349" t="str">
        <f t="shared" si="33"/>
        <v>#DIV/0!</v>
      </c>
    </row>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sheetData>
  <mergeCells count="8">
    <mergeCell ref="A1:A3"/>
    <mergeCell ref="S2:AD2"/>
    <mergeCell ref="S9:AD9"/>
    <mergeCell ref="N12:O12"/>
    <mergeCell ref="S16:AD16"/>
    <mergeCell ref="S23:AD23"/>
    <mergeCell ref="S30:AD30"/>
    <mergeCell ref="S37:AD37"/>
  </mergeCells>
  <dataValidations>
    <dataValidation type="list" allowBlank="1" sqref="B1:M3">
      <formula1>'Course Feedback Background Data'!$Q$2:$Q$7</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sheetPr>
  <sheetViews>
    <sheetView workbookViewId="0"/>
  </sheetViews>
  <sheetFormatPr customHeight="1" defaultColWidth="12.63" defaultRowHeight="15.75"/>
  <cols>
    <col customWidth="1" min="1" max="1" width="10.88"/>
    <col customWidth="1" min="8" max="8" width="46.13"/>
    <col hidden="1" min="9" max="26" width="12.63"/>
  </cols>
  <sheetData>
    <row r="1" ht="45.75" customHeight="1">
      <c r="A1" s="19"/>
    </row>
    <row r="2">
      <c r="A2" s="20" t="s">
        <v>0</v>
      </c>
      <c r="B2" s="3"/>
      <c r="C2" s="3"/>
      <c r="D2" s="3"/>
      <c r="E2" s="3"/>
      <c r="F2" s="3"/>
      <c r="G2" s="3"/>
      <c r="H2" s="4"/>
    </row>
    <row r="3" ht="5.25" customHeight="1">
      <c r="A3" s="21"/>
      <c r="B3" s="3"/>
      <c r="C3" s="3"/>
      <c r="D3" s="3"/>
      <c r="E3" s="3"/>
      <c r="F3" s="3"/>
      <c r="G3" s="3"/>
      <c r="H3" s="4"/>
    </row>
    <row r="4">
      <c r="A4" s="6" t="s">
        <v>34</v>
      </c>
      <c r="B4" s="3"/>
      <c r="C4" s="3"/>
      <c r="D4" s="3"/>
      <c r="E4" s="3"/>
      <c r="F4" s="3"/>
      <c r="G4" s="3"/>
      <c r="H4" s="4"/>
    </row>
    <row r="5">
      <c r="A5" s="22" t="s">
        <v>35</v>
      </c>
      <c r="B5" s="23" t="s">
        <v>36</v>
      </c>
      <c r="C5" s="3"/>
      <c r="D5" s="3"/>
      <c r="E5" s="3"/>
      <c r="F5" s="3"/>
      <c r="G5" s="3"/>
      <c r="H5" s="4"/>
    </row>
    <row r="6">
      <c r="A6" s="22"/>
      <c r="B6" s="24"/>
      <c r="C6" s="3"/>
      <c r="D6" s="3"/>
      <c r="E6" s="3"/>
      <c r="F6" s="3"/>
      <c r="G6" s="3"/>
      <c r="H6" s="4"/>
    </row>
    <row r="7">
      <c r="A7" s="22" t="s">
        <v>37</v>
      </c>
      <c r="B7" s="23" t="s">
        <v>38</v>
      </c>
      <c r="C7" s="3"/>
      <c r="D7" s="3"/>
      <c r="E7" s="3"/>
      <c r="F7" s="3"/>
      <c r="G7" s="3"/>
      <c r="H7" s="4"/>
    </row>
    <row r="8">
      <c r="A8" s="22"/>
      <c r="B8" s="24"/>
      <c r="C8" s="3"/>
      <c r="D8" s="3"/>
      <c r="E8" s="3"/>
      <c r="F8" s="3"/>
      <c r="G8" s="3"/>
      <c r="H8" s="4"/>
    </row>
    <row r="9">
      <c r="A9" s="22" t="s">
        <v>39</v>
      </c>
      <c r="B9" s="23" t="s">
        <v>40</v>
      </c>
      <c r="C9" s="3"/>
      <c r="D9" s="3"/>
      <c r="E9" s="3"/>
      <c r="F9" s="3"/>
      <c r="G9" s="3"/>
      <c r="H9" s="4"/>
    </row>
    <row r="10">
      <c r="A10" s="22"/>
      <c r="B10" s="24"/>
      <c r="C10" s="3"/>
      <c r="D10" s="3"/>
      <c r="E10" s="3"/>
      <c r="F10" s="3"/>
      <c r="G10" s="3"/>
      <c r="H10" s="4"/>
    </row>
    <row r="11">
      <c r="A11" s="22" t="s">
        <v>41</v>
      </c>
      <c r="B11" s="23" t="s">
        <v>42</v>
      </c>
      <c r="C11" s="3"/>
      <c r="D11" s="3"/>
      <c r="E11" s="3"/>
      <c r="F11" s="3"/>
      <c r="G11" s="3"/>
      <c r="H11" s="4"/>
    </row>
    <row r="12">
      <c r="A12" s="22"/>
      <c r="B12" s="24"/>
      <c r="C12" s="3"/>
      <c r="D12" s="3"/>
      <c r="E12" s="3"/>
      <c r="F12" s="3"/>
      <c r="G12" s="3"/>
      <c r="H12" s="4"/>
    </row>
    <row r="13">
      <c r="A13" s="22" t="s">
        <v>43</v>
      </c>
      <c r="B13" s="23" t="s">
        <v>44</v>
      </c>
      <c r="C13" s="3"/>
      <c r="D13" s="3"/>
      <c r="E13" s="3"/>
      <c r="F13" s="3"/>
      <c r="G13" s="3"/>
      <c r="H13" s="4"/>
    </row>
    <row r="14">
      <c r="A14" s="22"/>
      <c r="B14" s="24"/>
      <c r="C14" s="3"/>
      <c r="D14" s="3"/>
      <c r="E14" s="3"/>
      <c r="F14" s="3"/>
      <c r="G14" s="3"/>
      <c r="H14" s="4"/>
    </row>
    <row r="15">
      <c r="A15" s="22" t="s">
        <v>45</v>
      </c>
      <c r="B15" s="23" t="s">
        <v>46</v>
      </c>
      <c r="C15" s="3"/>
      <c r="D15" s="3"/>
      <c r="E15" s="3"/>
      <c r="F15" s="3"/>
      <c r="G15" s="3"/>
      <c r="H15" s="4"/>
    </row>
    <row r="16">
      <c r="A16" s="22"/>
      <c r="B16" s="24"/>
      <c r="C16" s="3"/>
      <c r="D16" s="3"/>
      <c r="E16" s="3"/>
      <c r="F16" s="3"/>
      <c r="G16" s="3"/>
      <c r="H16" s="4"/>
    </row>
    <row r="17">
      <c r="A17" s="22" t="s">
        <v>47</v>
      </c>
      <c r="B17" s="23" t="s">
        <v>48</v>
      </c>
      <c r="C17" s="3"/>
      <c r="D17" s="3"/>
      <c r="E17" s="3"/>
      <c r="F17" s="3"/>
      <c r="G17" s="3"/>
      <c r="H17" s="4"/>
    </row>
    <row r="18">
      <c r="A18" s="22"/>
      <c r="B18" s="24"/>
      <c r="C18" s="3"/>
      <c r="D18" s="3"/>
      <c r="E18" s="3"/>
      <c r="F18" s="3"/>
      <c r="G18" s="3"/>
      <c r="H18" s="4"/>
    </row>
    <row r="19">
      <c r="A19" s="22" t="s">
        <v>49</v>
      </c>
      <c r="B19" s="23" t="s">
        <v>50</v>
      </c>
      <c r="C19" s="3"/>
      <c r="D19" s="3"/>
      <c r="E19" s="3"/>
      <c r="F19" s="3"/>
      <c r="G19" s="3"/>
      <c r="H19" s="4"/>
    </row>
    <row r="20">
      <c r="A20" s="22"/>
      <c r="B20" s="24"/>
      <c r="C20" s="3"/>
      <c r="D20" s="3"/>
      <c r="E20" s="3"/>
      <c r="F20" s="3"/>
      <c r="G20" s="3"/>
      <c r="H20" s="4"/>
    </row>
    <row r="21">
      <c r="A21" s="22" t="s">
        <v>51</v>
      </c>
      <c r="B21" s="23" t="s">
        <v>52</v>
      </c>
      <c r="C21" s="3"/>
      <c r="D21" s="3"/>
      <c r="E21" s="3"/>
      <c r="F21" s="3"/>
      <c r="G21" s="3"/>
      <c r="H21" s="4"/>
    </row>
    <row r="22">
      <c r="A22" s="25"/>
      <c r="B22" s="26"/>
      <c r="C22" s="3"/>
      <c r="D22" s="3"/>
      <c r="E22" s="3"/>
      <c r="F22" s="3"/>
      <c r="G22" s="3"/>
      <c r="H22" s="4"/>
    </row>
    <row r="23">
      <c r="A23" s="27" t="s">
        <v>53</v>
      </c>
      <c r="B23" s="23" t="s">
        <v>54</v>
      </c>
      <c r="C23" s="3"/>
      <c r="D23" s="3"/>
      <c r="E23" s="3"/>
      <c r="F23" s="3"/>
      <c r="G23" s="3"/>
      <c r="H23" s="4"/>
    </row>
    <row r="24">
      <c r="A24" s="25"/>
      <c r="B24" s="26"/>
      <c r="C24" s="3"/>
      <c r="D24" s="3"/>
      <c r="E24" s="3"/>
      <c r="F24" s="3"/>
      <c r="G24" s="3"/>
      <c r="H24" s="4"/>
    </row>
    <row r="25">
      <c r="A25" s="27" t="s">
        <v>55</v>
      </c>
      <c r="B25" s="23" t="s">
        <v>56</v>
      </c>
      <c r="C25" s="3"/>
      <c r="D25" s="3"/>
      <c r="E25" s="3"/>
      <c r="F25" s="3"/>
      <c r="G25" s="3"/>
      <c r="H25" s="4"/>
    </row>
    <row r="26">
      <c r="A26" s="25"/>
      <c r="B26" s="26"/>
      <c r="C26" s="3"/>
      <c r="D26" s="3"/>
      <c r="E26" s="3"/>
      <c r="F26" s="3"/>
      <c r="G26" s="3"/>
      <c r="H26" s="4"/>
    </row>
    <row r="27">
      <c r="A27" s="27" t="s">
        <v>57</v>
      </c>
      <c r="B27" s="23" t="s">
        <v>58</v>
      </c>
      <c r="C27" s="3"/>
      <c r="D27" s="3"/>
      <c r="E27" s="3"/>
      <c r="F27" s="3"/>
      <c r="G27" s="3"/>
      <c r="H27" s="4"/>
    </row>
    <row r="28">
      <c r="A28" s="25"/>
      <c r="B28" s="28"/>
      <c r="C28" s="3"/>
      <c r="D28" s="3"/>
      <c r="E28" s="3"/>
      <c r="F28" s="3"/>
      <c r="G28" s="3"/>
      <c r="H28" s="4"/>
    </row>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sheetData>
  <mergeCells count="28">
    <mergeCell ref="A1:H1"/>
    <mergeCell ref="A2:H2"/>
    <mergeCell ref="A3:H3"/>
    <mergeCell ref="A4:H4"/>
    <mergeCell ref="B5:H5"/>
    <mergeCell ref="B6:H6"/>
    <mergeCell ref="B7:H7"/>
    <mergeCell ref="B8:H8"/>
    <mergeCell ref="B9:H9"/>
    <mergeCell ref="B10:H10"/>
    <mergeCell ref="B11:H11"/>
    <mergeCell ref="B12:H12"/>
    <mergeCell ref="B13:H13"/>
    <mergeCell ref="B14:H14"/>
    <mergeCell ref="B22:H22"/>
    <mergeCell ref="B23:H23"/>
    <mergeCell ref="B24:H24"/>
    <mergeCell ref="B25:H25"/>
    <mergeCell ref="B26:H26"/>
    <mergeCell ref="B27:H27"/>
    <mergeCell ref="B28:H28"/>
    <mergeCell ref="B15:H15"/>
    <mergeCell ref="B16:H16"/>
    <mergeCell ref="B17:H17"/>
    <mergeCell ref="B18:H18"/>
    <mergeCell ref="B19:H19"/>
    <mergeCell ref="B20:H20"/>
    <mergeCell ref="B21:H2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2.63" defaultRowHeight="15.75"/>
  <cols>
    <col customWidth="1" min="1" max="1" width="21.25"/>
    <col customWidth="1" min="2" max="10" width="9.38"/>
    <col customWidth="1" min="11" max="11" width="10.0"/>
    <col customWidth="1" min="12" max="16" width="9.38"/>
    <col customWidth="1" hidden="1" min="17" max="17" width="15.63"/>
    <col customWidth="1" hidden="1" min="18" max="19" width="14.5"/>
    <col hidden="1" min="20" max="38" width="12.63"/>
  </cols>
  <sheetData>
    <row r="1" ht="45.0" customHeight="1">
      <c r="A1" s="29"/>
      <c r="Q1" s="30"/>
      <c r="R1" s="30"/>
    </row>
    <row r="2">
      <c r="A2" s="31" t="s">
        <v>59</v>
      </c>
      <c r="B2" s="3"/>
      <c r="C2" s="3"/>
      <c r="D2" s="3"/>
      <c r="E2" s="3"/>
      <c r="F2" s="3"/>
      <c r="G2" s="3"/>
      <c r="H2" s="3"/>
      <c r="I2" s="3"/>
      <c r="J2" s="3"/>
      <c r="K2" s="3"/>
      <c r="L2" s="3"/>
      <c r="M2" s="3"/>
      <c r="N2" s="3"/>
      <c r="O2" s="3"/>
      <c r="P2" s="4"/>
      <c r="Q2" s="30"/>
      <c r="R2" s="30"/>
    </row>
    <row r="3">
      <c r="A3" s="32" t="s">
        <v>60</v>
      </c>
      <c r="B3" s="3"/>
      <c r="C3" s="3"/>
      <c r="D3" s="3"/>
      <c r="E3" s="3"/>
      <c r="F3" s="3"/>
      <c r="G3" s="3"/>
      <c r="H3" s="3"/>
      <c r="I3" s="3"/>
      <c r="J3" s="3"/>
      <c r="K3" s="3"/>
      <c r="L3" s="3"/>
      <c r="M3" s="3"/>
      <c r="N3" s="3"/>
      <c r="O3" s="3"/>
      <c r="P3" s="4"/>
      <c r="Q3" s="30"/>
      <c r="R3" s="30"/>
      <c r="AD3" s="33"/>
      <c r="AF3" s="33"/>
      <c r="AG3" s="33"/>
      <c r="AH3" s="33"/>
      <c r="AI3" s="33"/>
      <c r="AJ3" s="33"/>
      <c r="AK3" s="33"/>
      <c r="AL3" s="33"/>
    </row>
    <row r="4">
      <c r="A4" s="34" t="s">
        <v>61</v>
      </c>
      <c r="B4" s="4"/>
      <c r="C4" s="35"/>
      <c r="D4" s="3"/>
      <c r="E4" s="3"/>
      <c r="F4" s="3"/>
      <c r="G4" s="3"/>
      <c r="H4" s="3"/>
      <c r="I4" s="3"/>
      <c r="J4" s="3"/>
      <c r="K4" s="3"/>
      <c r="L4" s="3"/>
      <c r="M4" s="3"/>
      <c r="N4" s="3"/>
      <c r="O4" s="3"/>
      <c r="P4" s="4"/>
      <c r="Q4" s="30"/>
      <c r="R4" s="30"/>
      <c r="AD4" s="33"/>
      <c r="AF4" s="33"/>
      <c r="AG4" s="33"/>
      <c r="AH4" s="33"/>
      <c r="AI4" s="33"/>
      <c r="AJ4" s="33"/>
      <c r="AK4" s="33"/>
      <c r="AL4" s="33"/>
    </row>
    <row r="5">
      <c r="A5" s="31" t="s">
        <v>62</v>
      </c>
      <c r="B5" s="3"/>
      <c r="C5" s="3"/>
      <c r="D5" s="3"/>
      <c r="E5" s="3"/>
      <c r="F5" s="3"/>
      <c r="G5" s="3"/>
      <c r="H5" s="3"/>
      <c r="I5" s="3"/>
      <c r="J5" s="3"/>
      <c r="K5" s="3"/>
      <c r="L5" s="3"/>
      <c r="M5" s="3"/>
      <c r="N5" s="3"/>
      <c r="O5" s="3"/>
      <c r="P5" s="4"/>
      <c r="Q5" s="36"/>
      <c r="R5" s="36"/>
      <c r="S5" s="37"/>
      <c r="U5" s="38" t="str">
        <f>if($K$9="","",if($K$9&gt;=1,concatenate($D$9,"_CO 1"),""))</f>
        <v/>
      </c>
      <c r="AD5" s="33"/>
      <c r="AF5" s="33"/>
      <c r="AG5" s="33"/>
      <c r="AH5" s="33"/>
      <c r="AI5" s="33"/>
      <c r="AJ5" s="33"/>
      <c r="AK5" s="33"/>
      <c r="AL5" s="33"/>
    </row>
    <row r="6">
      <c r="A6" s="34" t="s">
        <v>63</v>
      </c>
      <c r="B6" s="3"/>
      <c r="C6" s="4"/>
      <c r="D6" s="39" t="s">
        <v>64</v>
      </c>
      <c r="E6" s="3"/>
      <c r="F6" s="3"/>
      <c r="G6" s="3"/>
      <c r="H6" s="3"/>
      <c r="I6" s="4"/>
      <c r="J6" s="40" t="s">
        <v>65</v>
      </c>
      <c r="K6" s="3"/>
      <c r="L6" s="3"/>
      <c r="M6" s="4"/>
      <c r="N6" s="35"/>
      <c r="O6" s="3"/>
      <c r="P6" s="4"/>
      <c r="Q6" s="36"/>
      <c r="R6" s="36"/>
      <c r="S6" s="37"/>
      <c r="U6" s="38" t="str">
        <f>if($K$9="","",if($K$9&gt;=2,concatenate($D$9,"_CO 2"),""))</f>
        <v/>
      </c>
      <c r="AD6" s="33"/>
      <c r="AF6" s="33"/>
      <c r="AG6" s="33"/>
      <c r="AH6" s="33"/>
      <c r="AI6" s="33"/>
      <c r="AJ6" s="33"/>
      <c r="AK6" s="33"/>
      <c r="AL6" s="33"/>
    </row>
    <row r="7">
      <c r="A7" s="41" t="s">
        <v>66</v>
      </c>
      <c r="B7" s="42"/>
      <c r="C7" s="3"/>
      <c r="D7" s="3"/>
      <c r="E7" s="3"/>
      <c r="F7" s="3"/>
      <c r="G7" s="3"/>
      <c r="H7" s="3"/>
      <c r="I7" s="4"/>
      <c r="J7" s="43" t="s">
        <v>67</v>
      </c>
      <c r="K7" s="4"/>
      <c r="L7" s="34"/>
      <c r="M7" s="4"/>
      <c r="N7" s="40" t="s">
        <v>68</v>
      </c>
      <c r="O7" s="4"/>
      <c r="P7" s="44"/>
      <c r="Q7" s="30"/>
      <c r="R7" s="30"/>
      <c r="U7" s="38" t="str">
        <f>if($K$9="","",if($K$9&gt;=3,concatenate($D$9,"_CO 3"),""))</f>
        <v/>
      </c>
      <c r="AD7" s="33"/>
      <c r="AF7" s="33"/>
      <c r="AG7" s="33"/>
      <c r="AH7" s="33"/>
      <c r="AI7" s="33"/>
      <c r="AJ7" s="33"/>
      <c r="AK7" s="33"/>
      <c r="AL7" s="33"/>
    </row>
    <row r="8">
      <c r="A8" s="41" t="s">
        <v>69</v>
      </c>
      <c r="B8" s="35"/>
      <c r="C8" s="3"/>
      <c r="D8" s="3"/>
      <c r="E8" s="3"/>
      <c r="F8" s="3"/>
      <c r="G8" s="4"/>
      <c r="H8" s="34" t="s">
        <v>70</v>
      </c>
      <c r="I8" s="3"/>
      <c r="J8" s="4"/>
      <c r="K8" s="35"/>
      <c r="L8" s="3"/>
      <c r="M8" s="3"/>
      <c r="N8" s="3"/>
      <c r="O8" s="3"/>
      <c r="P8" s="4"/>
      <c r="Q8" s="30"/>
      <c r="R8" s="30"/>
      <c r="U8" s="38" t="str">
        <f>if($K$9="","",if($K$9&gt;=4,concatenate($D$9,"_CO 4"),""))</f>
        <v/>
      </c>
    </row>
    <row r="9" ht="23.25" customHeight="1">
      <c r="A9" s="45" t="s">
        <v>71</v>
      </c>
      <c r="B9" s="46"/>
      <c r="C9" s="47"/>
      <c r="D9" s="48"/>
      <c r="E9" s="46"/>
      <c r="F9" s="47"/>
      <c r="G9" s="30"/>
      <c r="H9" s="49" t="s">
        <v>72</v>
      </c>
      <c r="I9" s="46"/>
      <c r="J9" s="47"/>
      <c r="K9" s="48"/>
      <c r="L9" s="47"/>
      <c r="M9" s="30"/>
      <c r="Q9" s="30"/>
      <c r="R9" s="30"/>
      <c r="S9" s="33">
        <v>1.0</v>
      </c>
      <c r="U9" s="38" t="str">
        <f>if($K$9="","",if($K$9&gt;=5,concatenate($D$9,"_CO 5"),""))</f>
        <v/>
      </c>
    </row>
    <row r="10" ht="1.5" customHeight="1">
      <c r="A10" s="50"/>
      <c r="B10" s="51"/>
      <c r="C10" s="52"/>
      <c r="D10" s="50"/>
      <c r="E10" s="51"/>
      <c r="F10" s="52"/>
      <c r="G10" s="30"/>
      <c r="H10" s="50"/>
      <c r="I10" s="51"/>
      <c r="J10" s="52"/>
      <c r="K10" s="50"/>
      <c r="L10" s="52"/>
      <c r="M10" s="30"/>
      <c r="N10" s="30"/>
      <c r="O10" s="30"/>
      <c r="P10" s="30"/>
      <c r="Q10" s="30"/>
      <c r="R10" s="30"/>
      <c r="S10" s="33">
        <v>2.0</v>
      </c>
      <c r="U10" s="38" t="str">
        <f>if($K$9="","",if($K$9&gt;=6,concatenate($D$9,"_CO 6"),""))</f>
        <v/>
      </c>
    </row>
    <row r="11">
      <c r="A11" s="30"/>
      <c r="B11" s="30"/>
      <c r="C11" s="30"/>
      <c r="D11" s="30"/>
      <c r="E11" s="30"/>
      <c r="F11" s="30"/>
      <c r="G11" s="30"/>
      <c r="H11" s="30"/>
      <c r="I11" s="30"/>
      <c r="J11" s="30"/>
      <c r="K11" s="30"/>
      <c r="L11" s="30"/>
      <c r="M11" s="30"/>
      <c r="N11" s="30"/>
      <c r="O11" s="30"/>
      <c r="P11" s="30"/>
      <c r="Q11" s="30"/>
      <c r="R11" s="30"/>
      <c r="S11" s="33">
        <v>3.0</v>
      </c>
      <c r="U11" s="38"/>
    </row>
    <row r="12" ht="30.0" customHeight="1">
      <c r="A12" s="53" t="s">
        <v>73</v>
      </c>
      <c r="B12" s="46"/>
      <c r="C12" s="46"/>
      <c r="D12" s="46"/>
      <c r="E12" s="46"/>
      <c r="F12" s="46"/>
      <c r="G12" s="46"/>
      <c r="H12" s="46"/>
      <c r="I12" s="46"/>
      <c r="J12" s="46"/>
      <c r="K12" s="46"/>
      <c r="L12" s="46"/>
      <c r="M12" s="46"/>
      <c r="N12" s="46"/>
      <c r="O12" s="46"/>
      <c r="P12" s="47"/>
      <c r="Q12" s="30"/>
      <c r="R12" s="30"/>
      <c r="S12" s="33">
        <v>4.0</v>
      </c>
      <c r="U12" s="38"/>
    </row>
    <row r="13" ht="30.0" customHeight="1">
      <c r="A13" s="54"/>
      <c r="P13" s="55"/>
      <c r="Q13" s="30"/>
      <c r="R13" s="30"/>
      <c r="S13" s="33">
        <v>5.0</v>
      </c>
    </row>
    <row r="14" ht="30.0" customHeight="1">
      <c r="A14" s="54"/>
      <c r="P14" s="55"/>
      <c r="Q14" s="30"/>
      <c r="R14" s="30"/>
      <c r="S14" s="33">
        <v>6.0</v>
      </c>
    </row>
    <row r="15" ht="96.75" customHeight="1">
      <c r="A15" s="54"/>
      <c r="P15" s="55"/>
      <c r="Q15" s="30"/>
      <c r="R15" s="30"/>
      <c r="AD15" s="33" t="s">
        <v>74</v>
      </c>
    </row>
    <row r="16" ht="6.75" customHeight="1">
      <c r="A16" s="50"/>
      <c r="B16" s="51"/>
      <c r="C16" s="51"/>
      <c r="D16" s="51"/>
      <c r="E16" s="51"/>
      <c r="F16" s="51"/>
      <c r="G16" s="51"/>
      <c r="H16" s="51"/>
      <c r="I16" s="51"/>
      <c r="J16" s="51"/>
      <c r="K16" s="51"/>
      <c r="L16" s="51"/>
      <c r="M16" s="51"/>
      <c r="N16" s="51"/>
      <c r="O16" s="51"/>
      <c r="P16" s="52"/>
      <c r="Q16" s="30"/>
      <c r="R16" s="30"/>
    </row>
    <row r="17">
      <c r="A17" s="30"/>
      <c r="Q17" s="30"/>
      <c r="R17" s="30"/>
      <c r="AD17" s="33" t="s">
        <v>75</v>
      </c>
      <c r="AE17" s="33" t="s">
        <v>76</v>
      </c>
      <c r="AF17" s="33" t="s">
        <v>77</v>
      </c>
      <c r="AG17" s="33"/>
      <c r="AH17" s="33"/>
      <c r="AI17" s="33"/>
      <c r="AJ17" s="33"/>
      <c r="AK17" s="33"/>
      <c r="AL17" s="33"/>
    </row>
    <row r="18">
      <c r="A18" s="35" t="s">
        <v>78</v>
      </c>
      <c r="B18" s="3"/>
      <c r="C18" s="3"/>
      <c r="D18" s="3"/>
      <c r="E18" s="3"/>
      <c r="F18" s="3"/>
      <c r="G18" s="3"/>
      <c r="H18" s="3"/>
      <c r="I18" s="3"/>
      <c r="J18" s="3"/>
      <c r="K18" s="3"/>
      <c r="L18" s="3"/>
      <c r="M18" s="3"/>
      <c r="N18" s="3"/>
      <c r="O18" s="3"/>
      <c r="P18" s="4"/>
      <c r="Q18" s="30"/>
      <c r="R18" s="30"/>
      <c r="AD18" s="33" t="s">
        <v>79</v>
      </c>
      <c r="AE18" s="33" t="s">
        <v>80</v>
      </c>
      <c r="AF18" s="33" t="s">
        <v>81</v>
      </c>
      <c r="AG18" s="33"/>
      <c r="AH18" s="33"/>
      <c r="AI18" s="33"/>
      <c r="AJ18" s="33"/>
      <c r="AK18" s="33"/>
      <c r="AL18" s="33"/>
    </row>
    <row r="19">
      <c r="A19" s="30"/>
      <c r="Q19" s="30"/>
      <c r="R19" s="30"/>
      <c r="AD19" s="33" t="s">
        <v>82</v>
      </c>
      <c r="AE19" s="33" t="s">
        <v>83</v>
      </c>
      <c r="AF19" s="33"/>
      <c r="AG19" s="33"/>
      <c r="AH19" s="33"/>
      <c r="AI19" s="33"/>
      <c r="AJ19" s="33"/>
      <c r="AK19" s="33"/>
      <c r="AL19" s="33"/>
    </row>
    <row r="20">
      <c r="A20" s="56" t="s">
        <v>84</v>
      </c>
      <c r="B20" s="56" t="s">
        <v>85</v>
      </c>
      <c r="C20" s="56" t="s">
        <v>86</v>
      </c>
      <c r="D20" s="57" t="s">
        <v>87</v>
      </c>
      <c r="E20" s="4"/>
      <c r="F20" s="57" t="s">
        <v>88</v>
      </c>
      <c r="G20" s="4"/>
      <c r="H20" s="57" t="s">
        <v>89</v>
      </c>
      <c r="I20" s="4"/>
      <c r="J20" s="57" t="s">
        <v>90</v>
      </c>
      <c r="K20" s="4"/>
      <c r="L20" s="57" t="s">
        <v>91</v>
      </c>
      <c r="M20" s="4"/>
      <c r="N20" s="57" t="s">
        <v>92</v>
      </c>
      <c r="O20" s="4"/>
      <c r="P20" s="57" t="s">
        <v>93</v>
      </c>
      <c r="Q20" s="58"/>
      <c r="R20" s="30"/>
      <c r="AD20" s="33" t="s">
        <v>94</v>
      </c>
      <c r="AE20" s="33" t="s">
        <v>95</v>
      </c>
      <c r="AF20" s="33"/>
      <c r="AG20" s="33"/>
      <c r="AH20" s="33"/>
      <c r="AI20" s="33"/>
      <c r="AJ20" s="33"/>
      <c r="AK20" s="33"/>
      <c r="AL20" s="33"/>
    </row>
    <row r="21" ht="22.5" customHeight="1">
      <c r="A21" s="56"/>
      <c r="B21" s="56"/>
      <c r="C21" s="56"/>
      <c r="D21" s="57"/>
      <c r="E21" s="4"/>
      <c r="F21" s="57"/>
      <c r="G21" s="4"/>
      <c r="H21" s="57"/>
      <c r="I21" s="4"/>
      <c r="J21" s="57"/>
      <c r="K21" s="4"/>
      <c r="L21" s="57"/>
      <c r="M21" s="4"/>
      <c r="N21" s="57"/>
      <c r="O21" s="4"/>
      <c r="P21" s="59"/>
      <c r="Q21" s="30"/>
      <c r="R21" s="30"/>
      <c r="AE21" s="33" t="s">
        <v>96</v>
      </c>
      <c r="AF21" s="33"/>
      <c r="AG21" s="33"/>
      <c r="AH21" s="33"/>
      <c r="AI21" s="33"/>
      <c r="AJ21" s="33"/>
      <c r="AK21" s="33"/>
      <c r="AL21" s="33"/>
    </row>
    <row r="22">
      <c r="A22" s="30"/>
      <c r="Q22" s="30"/>
      <c r="R22" s="30"/>
      <c r="AD22" s="33" t="s">
        <v>97</v>
      </c>
      <c r="AE22" s="33" t="s">
        <v>98</v>
      </c>
      <c r="AF22" s="33"/>
      <c r="AG22" s="33"/>
      <c r="AH22" s="33"/>
      <c r="AI22" s="33"/>
      <c r="AJ22" s="33"/>
      <c r="AK22" s="33"/>
      <c r="AL22" s="33"/>
    </row>
    <row r="23">
      <c r="A23" s="35" t="s">
        <v>99</v>
      </c>
      <c r="B23" s="3"/>
      <c r="C23" s="3"/>
      <c r="D23" s="3"/>
      <c r="E23" s="3"/>
      <c r="F23" s="3"/>
      <c r="G23" s="3"/>
      <c r="H23" s="3"/>
      <c r="I23" s="3"/>
      <c r="J23" s="3"/>
      <c r="K23" s="3"/>
      <c r="L23" s="3"/>
      <c r="M23" s="3"/>
      <c r="N23" s="3"/>
      <c r="O23" s="3"/>
      <c r="P23" s="4"/>
      <c r="Q23" s="60"/>
      <c r="R23" s="60"/>
      <c r="S23" s="61"/>
      <c r="AD23" s="33" t="s">
        <v>100</v>
      </c>
      <c r="AE23" s="33" t="s">
        <v>101</v>
      </c>
      <c r="AF23" s="33"/>
      <c r="AG23" s="33"/>
      <c r="AH23" s="33"/>
      <c r="AI23" s="33"/>
      <c r="AJ23" s="33"/>
      <c r="AK23" s="33"/>
      <c r="AL23" s="33"/>
    </row>
    <row r="24">
      <c r="A24" s="41" t="s">
        <v>102</v>
      </c>
      <c r="B24" s="62" t="s">
        <v>103</v>
      </c>
      <c r="C24" s="3"/>
      <c r="D24" s="3"/>
      <c r="E24" s="3"/>
      <c r="F24" s="3"/>
      <c r="G24" s="3"/>
      <c r="H24" s="3"/>
      <c r="I24" s="3"/>
      <c r="J24" s="3"/>
      <c r="K24" s="3"/>
      <c r="L24" s="3"/>
      <c r="M24" s="3"/>
      <c r="N24" s="34" t="s">
        <v>104</v>
      </c>
      <c r="O24" s="3"/>
      <c r="P24" s="4"/>
      <c r="Q24" s="60"/>
      <c r="R24" s="60"/>
      <c r="S24" s="63"/>
      <c r="AE24" s="33" t="s">
        <v>105</v>
      </c>
      <c r="AF24" s="33"/>
      <c r="AG24" s="33"/>
      <c r="AH24" s="33"/>
      <c r="AI24" s="33"/>
      <c r="AJ24" s="33"/>
      <c r="AK24" s="33"/>
      <c r="AL24" s="33"/>
    </row>
    <row r="25" ht="75.0" customHeight="1">
      <c r="A25" s="41" t="str">
        <f t="shared" ref="A25:A30" si="1">if($D$9="","",U5)</f>
        <v/>
      </c>
      <c r="B25" s="64"/>
      <c r="C25" s="3"/>
      <c r="D25" s="3"/>
      <c r="E25" s="3"/>
      <c r="F25" s="3"/>
      <c r="G25" s="3"/>
      <c r="H25" s="3"/>
      <c r="I25" s="3"/>
      <c r="J25" s="3"/>
      <c r="K25" s="3"/>
      <c r="L25" s="3"/>
      <c r="M25" s="4"/>
      <c r="N25" s="34"/>
      <c r="O25" s="3"/>
      <c r="P25" s="4"/>
      <c r="Q25" s="29"/>
      <c r="R25" s="29"/>
      <c r="S25" s="65"/>
      <c r="AD25" s="66">
        <v>50.0</v>
      </c>
      <c r="AE25" s="33">
        <v>0.0</v>
      </c>
      <c r="AF25" s="33"/>
      <c r="AG25" s="33"/>
      <c r="AH25" s="33"/>
      <c r="AI25" s="33"/>
      <c r="AJ25" s="33"/>
      <c r="AK25" s="33"/>
      <c r="AL25" s="33"/>
    </row>
    <row r="26" ht="75.0" customHeight="1">
      <c r="A26" s="41" t="str">
        <f t="shared" si="1"/>
        <v/>
      </c>
      <c r="B26" s="67"/>
      <c r="C26" s="3"/>
      <c r="D26" s="3"/>
      <c r="E26" s="3"/>
      <c r="F26" s="3"/>
      <c r="G26" s="3"/>
      <c r="H26" s="3"/>
      <c r="I26" s="3"/>
      <c r="J26" s="3"/>
      <c r="K26" s="3"/>
      <c r="L26" s="3"/>
      <c r="M26" s="4"/>
      <c r="N26" s="34"/>
      <c r="O26" s="3"/>
      <c r="P26" s="4"/>
      <c r="Q26" s="68"/>
      <c r="R26" s="68"/>
      <c r="S26" s="69"/>
      <c r="AD26" s="66">
        <v>55.0</v>
      </c>
      <c r="AE26" s="33">
        <v>1.0</v>
      </c>
      <c r="AF26" s="33"/>
      <c r="AG26" s="33"/>
      <c r="AH26" s="33"/>
      <c r="AI26" s="33"/>
      <c r="AJ26" s="33"/>
      <c r="AK26" s="33"/>
      <c r="AL26" s="33"/>
    </row>
    <row r="27" ht="75.0" customHeight="1">
      <c r="A27" s="41" t="str">
        <f t="shared" si="1"/>
        <v/>
      </c>
      <c r="B27" s="67"/>
      <c r="C27" s="3"/>
      <c r="D27" s="3"/>
      <c r="E27" s="3"/>
      <c r="F27" s="3"/>
      <c r="G27" s="3"/>
      <c r="H27" s="3"/>
      <c r="I27" s="3"/>
      <c r="J27" s="3"/>
      <c r="K27" s="3"/>
      <c r="L27" s="3"/>
      <c r="M27" s="4"/>
      <c r="N27" s="34"/>
      <c r="O27" s="3"/>
      <c r="P27" s="4"/>
      <c r="Q27" s="68"/>
      <c r="R27" s="68"/>
      <c r="S27" s="69"/>
      <c r="AD27" s="66">
        <v>60.0</v>
      </c>
      <c r="AE27" s="33">
        <v>2.0</v>
      </c>
      <c r="AF27" s="33"/>
      <c r="AG27" s="33"/>
      <c r="AH27" s="33"/>
      <c r="AI27" s="33"/>
      <c r="AJ27" s="33"/>
      <c r="AK27" s="33"/>
      <c r="AL27" s="33"/>
    </row>
    <row r="28" ht="75.0" customHeight="1">
      <c r="A28" s="41" t="str">
        <f t="shared" si="1"/>
        <v/>
      </c>
      <c r="B28" s="67"/>
      <c r="C28" s="3"/>
      <c r="D28" s="3"/>
      <c r="E28" s="3"/>
      <c r="F28" s="3"/>
      <c r="G28" s="3"/>
      <c r="H28" s="3"/>
      <c r="I28" s="3"/>
      <c r="J28" s="3"/>
      <c r="K28" s="3"/>
      <c r="L28" s="3"/>
      <c r="M28" s="4"/>
      <c r="N28" s="34"/>
      <c r="O28" s="3"/>
      <c r="P28" s="4"/>
      <c r="Q28" s="30"/>
      <c r="R28" s="30"/>
      <c r="AD28" s="66">
        <v>65.0</v>
      </c>
      <c r="AE28" s="33">
        <v>3.0</v>
      </c>
      <c r="AF28" s="33"/>
      <c r="AG28" s="33"/>
      <c r="AH28" s="33"/>
      <c r="AI28" s="33"/>
      <c r="AJ28" s="33"/>
      <c r="AK28" s="33"/>
      <c r="AL28" s="33"/>
    </row>
    <row r="29" ht="75.0" customHeight="1">
      <c r="A29" s="41" t="str">
        <f t="shared" si="1"/>
        <v/>
      </c>
      <c r="B29" s="67"/>
      <c r="C29" s="3"/>
      <c r="D29" s="3"/>
      <c r="E29" s="3"/>
      <c r="F29" s="3"/>
      <c r="G29" s="3"/>
      <c r="H29" s="3"/>
      <c r="I29" s="3"/>
      <c r="J29" s="3"/>
      <c r="K29" s="3"/>
      <c r="L29" s="3"/>
      <c r="M29" s="4"/>
      <c r="N29" s="34"/>
      <c r="O29" s="3"/>
      <c r="P29" s="4"/>
      <c r="Q29" s="30"/>
      <c r="R29" s="30"/>
      <c r="AD29" s="66">
        <v>70.0</v>
      </c>
    </row>
    <row r="30" ht="75.0" customHeight="1">
      <c r="A30" s="41" t="str">
        <f t="shared" si="1"/>
        <v/>
      </c>
      <c r="B30" s="67"/>
      <c r="C30" s="3"/>
      <c r="D30" s="3"/>
      <c r="E30" s="3"/>
      <c r="F30" s="3"/>
      <c r="G30" s="3"/>
      <c r="H30" s="3"/>
      <c r="I30" s="3"/>
      <c r="J30" s="3"/>
      <c r="K30" s="3"/>
      <c r="L30" s="3"/>
      <c r="M30" s="4"/>
      <c r="N30" s="34"/>
      <c r="O30" s="3"/>
      <c r="P30" s="4"/>
      <c r="Q30" s="30"/>
      <c r="R30" s="30"/>
      <c r="AD30" s="66">
        <v>75.0</v>
      </c>
    </row>
    <row r="31">
      <c r="A31" s="30"/>
      <c r="Q31" s="30"/>
      <c r="R31" s="30"/>
      <c r="AD31" s="66">
        <v>80.0</v>
      </c>
    </row>
    <row r="32">
      <c r="A32" s="70" t="s">
        <v>106</v>
      </c>
      <c r="B32" s="3"/>
      <c r="C32" s="3"/>
      <c r="D32" s="3"/>
      <c r="E32" s="3"/>
      <c r="F32" s="3"/>
      <c r="G32" s="3"/>
      <c r="H32" s="3"/>
      <c r="I32" s="3"/>
      <c r="J32" s="3"/>
      <c r="K32" s="3"/>
      <c r="L32" s="3"/>
      <c r="M32" s="3"/>
      <c r="N32" s="3"/>
      <c r="O32" s="3"/>
      <c r="P32" s="4"/>
      <c r="Q32" s="30"/>
      <c r="R32" s="30"/>
      <c r="AD32" s="71"/>
    </row>
    <row r="33">
      <c r="A33" s="41" t="s">
        <v>102</v>
      </c>
      <c r="B33" s="72" t="s">
        <v>35</v>
      </c>
      <c r="C33" s="72" t="s">
        <v>37</v>
      </c>
      <c r="D33" s="72" t="s">
        <v>39</v>
      </c>
      <c r="E33" s="72" t="s">
        <v>41</v>
      </c>
      <c r="F33" s="72" t="s">
        <v>43</v>
      </c>
      <c r="G33" s="72" t="s">
        <v>45</v>
      </c>
      <c r="H33" s="72" t="s">
        <v>47</v>
      </c>
      <c r="I33" s="72" t="s">
        <v>49</v>
      </c>
      <c r="J33" s="72" t="s">
        <v>51</v>
      </c>
      <c r="K33" s="72" t="s">
        <v>53</v>
      </c>
      <c r="L33" s="72" t="s">
        <v>55</v>
      </c>
      <c r="M33" s="72" t="s">
        <v>57</v>
      </c>
      <c r="N33" s="72" t="s">
        <v>107</v>
      </c>
      <c r="O33" s="73" t="s">
        <v>108</v>
      </c>
      <c r="P33" s="4"/>
      <c r="Q33" s="30"/>
      <c r="R33" s="30"/>
    </row>
    <row r="34" ht="30.0" customHeight="1">
      <c r="A34" s="41" t="str">
        <f t="shared" ref="A34:A39" si="2">A25</f>
        <v/>
      </c>
      <c r="B34" s="41"/>
      <c r="C34" s="41"/>
      <c r="D34" s="41"/>
      <c r="E34" s="41"/>
      <c r="F34" s="41"/>
      <c r="G34" s="41"/>
      <c r="H34" s="41"/>
      <c r="I34" s="41"/>
      <c r="J34" s="41"/>
      <c r="K34" s="41"/>
      <c r="L34" s="41"/>
      <c r="M34" s="41"/>
      <c r="N34" s="41"/>
      <c r="O34" s="34"/>
      <c r="P34" s="4"/>
      <c r="Q34" s="30"/>
      <c r="R34" s="30"/>
      <c r="AD34" s="33" t="s">
        <v>109</v>
      </c>
    </row>
    <row r="35" ht="30.0" customHeight="1">
      <c r="A35" s="41" t="str">
        <f t="shared" si="2"/>
        <v/>
      </c>
      <c r="B35" s="41"/>
      <c r="C35" s="41"/>
      <c r="D35" s="41"/>
      <c r="E35" s="41"/>
      <c r="F35" s="41"/>
      <c r="G35" s="41"/>
      <c r="H35" s="41"/>
      <c r="I35" s="41"/>
      <c r="J35" s="41"/>
      <c r="K35" s="41"/>
      <c r="L35" s="41"/>
      <c r="M35" s="41"/>
      <c r="N35" s="41"/>
      <c r="O35" s="34"/>
      <c r="P35" s="4"/>
      <c r="Q35" s="30"/>
      <c r="R35" s="30"/>
      <c r="AD35" s="33" t="s">
        <v>110</v>
      </c>
    </row>
    <row r="36" ht="30.0" customHeight="1">
      <c r="A36" s="41" t="str">
        <f t="shared" si="2"/>
        <v/>
      </c>
      <c r="B36" s="41"/>
      <c r="C36" s="41"/>
      <c r="D36" s="41"/>
      <c r="E36" s="41"/>
      <c r="F36" s="41"/>
      <c r="G36" s="41"/>
      <c r="H36" s="41"/>
      <c r="I36" s="41"/>
      <c r="J36" s="41"/>
      <c r="K36" s="41"/>
      <c r="L36" s="41"/>
      <c r="M36" s="41"/>
      <c r="N36" s="41"/>
      <c r="O36" s="34"/>
      <c r="P36" s="4"/>
      <c r="Q36" s="30"/>
      <c r="R36" s="30"/>
    </row>
    <row r="37" ht="30.0" customHeight="1">
      <c r="A37" s="41" t="str">
        <f t="shared" si="2"/>
        <v/>
      </c>
      <c r="B37" s="41"/>
      <c r="C37" s="41"/>
      <c r="D37" s="41"/>
      <c r="E37" s="41"/>
      <c r="F37" s="41"/>
      <c r="G37" s="41"/>
      <c r="H37" s="41"/>
      <c r="I37" s="41"/>
      <c r="J37" s="41"/>
      <c r="K37" s="41"/>
      <c r="L37" s="41"/>
      <c r="M37" s="41"/>
      <c r="N37" s="41"/>
      <c r="O37" s="34"/>
      <c r="P37" s="4"/>
      <c r="Q37" s="30"/>
      <c r="R37" s="30"/>
      <c r="AA37" s="33" t="s">
        <v>111</v>
      </c>
      <c r="AF37" s="33"/>
      <c r="AG37" s="33"/>
      <c r="AH37" s="33"/>
      <c r="AI37" s="33"/>
      <c r="AJ37" s="33"/>
      <c r="AK37" s="33"/>
      <c r="AL37" s="33"/>
    </row>
    <row r="38" ht="30.0" customHeight="1">
      <c r="A38" s="41" t="str">
        <f t="shared" si="2"/>
        <v/>
      </c>
      <c r="B38" s="41"/>
      <c r="C38" s="41"/>
      <c r="D38" s="41"/>
      <c r="E38" s="41"/>
      <c r="F38" s="41"/>
      <c r="G38" s="41"/>
      <c r="H38" s="41"/>
      <c r="I38" s="41"/>
      <c r="J38" s="41"/>
      <c r="K38" s="41"/>
      <c r="L38" s="41"/>
      <c r="M38" s="41"/>
      <c r="N38" s="41"/>
      <c r="O38" s="34"/>
      <c r="P38" s="4"/>
      <c r="Q38" s="30"/>
      <c r="R38" s="30"/>
      <c r="AA38" s="33" t="s">
        <v>112</v>
      </c>
      <c r="AF38" s="33"/>
      <c r="AG38" s="33"/>
      <c r="AH38" s="33"/>
      <c r="AI38" s="33"/>
      <c r="AJ38" s="33"/>
      <c r="AK38" s="33"/>
      <c r="AL38" s="33"/>
    </row>
    <row r="39" ht="30.0" customHeight="1">
      <c r="A39" s="41" t="str">
        <f t="shared" si="2"/>
        <v/>
      </c>
      <c r="B39" s="41"/>
      <c r="C39" s="41"/>
      <c r="D39" s="41"/>
      <c r="E39" s="41"/>
      <c r="F39" s="41"/>
      <c r="G39" s="41"/>
      <c r="H39" s="41"/>
      <c r="I39" s="41"/>
      <c r="J39" s="41"/>
      <c r="K39" s="41"/>
      <c r="L39" s="41"/>
      <c r="M39" s="41"/>
      <c r="N39" s="41"/>
      <c r="O39" s="34"/>
      <c r="P39" s="4"/>
      <c r="Q39" s="30"/>
      <c r="R39" s="30"/>
      <c r="AA39" s="33" t="s">
        <v>113</v>
      </c>
      <c r="AF39" s="33"/>
      <c r="AG39" s="33"/>
      <c r="AH39" s="33"/>
      <c r="AI39" s="33"/>
      <c r="AJ39" s="33"/>
      <c r="AK39" s="33"/>
      <c r="AL39" s="33"/>
    </row>
    <row r="40">
      <c r="A40" s="74" t="str">
        <f>B7</f>
        <v/>
      </c>
      <c r="B40" s="75" t="str">
        <f t="shared" ref="B40:O40" si="3">if(COUNTBLANK(B34:B39)=6,"",AVERAGE(B34:B39))</f>
        <v/>
      </c>
      <c r="C40" s="75" t="str">
        <f t="shared" si="3"/>
        <v/>
      </c>
      <c r="D40" s="75" t="str">
        <f t="shared" si="3"/>
        <v/>
      </c>
      <c r="E40" s="75" t="str">
        <f t="shared" si="3"/>
        <v/>
      </c>
      <c r="F40" s="75" t="str">
        <f t="shared" si="3"/>
        <v/>
      </c>
      <c r="G40" s="75" t="str">
        <f t="shared" si="3"/>
        <v/>
      </c>
      <c r="H40" s="75" t="str">
        <f t="shared" si="3"/>
        <v/>
      </c>
      <c r="I40" s="75" t="str">
        <f t="shared" si="3"/>
        <v/>
      </c>
      <c r="J40" s="75" t="str">
        <f t="shared" si="3"/>
        <v/>
      </c>
      <c r="K40" s="75" t="str">
        <f t="shared" si="3"/>
        <v/>
      </c>
      <c r="L40" s="75" t="str">
        <f t="shared" si="3"/>
        <v/>
      </c>
      <c r="M40" s="75" t="str">
        <f t="shared" si="3"/>
        <v/>
      </c>
      <c r="N40" s="75" t="str">
        <f t="shared" si="3"/>
        <v/>
      </c>
      <c r="O40" s="76" t="str">
        <f t="shared" si="3"/>
        <v/>
      </c>
      <c r="P40" s="47"/>
      <c r="Q40" s="30"/>
      <c r="R40" s="30"/>
      <c r="AA40" s="33" t="s">
        <v>114</v>
      </c>
      <c r="AF40" s="33"/>
      <c r="AG40" s="33"/>
      <c r="AH40" s="33"/>
      <c r="AI40" s="33"/>
      <c r="AJ40" s="33"/>
      <c r="AK40" s="33"/>
      <c r="AL40" s="33"/>
    </row>
    <row r="41" ht="29.25" customHeight="1">
      <c r="A41" s="77"/>
      <c r="B41" s="77"/>
      <c r="C41" s="77"/>
      <c r="D41" s="77"/>
      <c r="E41" s="77"/>
      <c r="F41" s="77"/>
      <c r="G41" s="77"/>
      <c r="H41" s="77"/>
      <c r="I41" s="77"/>
      <c r="J41" s="77"/>
      <c r="K41" s="77"/>
      <c r="L41" s="77"/>
      <c r="M41" s="77"/>
      <c r="N41" s="77"/>
      <c r="O41" s="50"/>
      <c r="P41" s="52"/>
      <c r="Q41" s="30"/>
      <c r="R41" s="30"/>
      <c r="AA41" s="33" t="s">
        <v>115</v>
      </c>
      <c r="AF41" s="33"/>
      <c r="AG41" s="33"/>
      <c r="AH41" s="33"/>
      <c r="AI41" s="33"/>
      <c r="AJ41" s="33"/>
      <c r="AK41" s="33"/>
      <c r="AL41" s="33"/>
    </row>
    <row r="42" ht="140.25" customHeight="1">
      <c r="A42" s="30"/>
      <c r="Q42" s="30"/>
      <c r="R42" s="30"/>
      <c r="AA42" s="33" t="s">
        <v>116</v>
      </c>
      <c r="AF42" s="33"/>
      <c r="AG42" s="33"/>
      <c r="AH42" s="33"/>
      <c r="AI42" s="33"/>
      <c r="AJ42" s="33"/>
      <c r="AK42" s="33"/>
      <c r="AL42" s="33"/>
    </row>
    <row r="43">
      <c r="A43" s="35" t="s">
        <v>117</v>
      </c>
      <c r="B43" s="3"/>
      <c r="C43" s="3"/>
      <c r="D43" s="3"/>
      <c r="E43" s="3"/>
      <c r="F43" s="3"/>
      <c r="G43" s="3"/>
      <c r="H43" s="3"/>
      <c r="I43" s="3"/>
      <c r="J43" s="3"/>
      <c r="K43" s="3"/>
      <c r="L43" s="3"/>
      <c r="M43" s="3"/>
      <c r="N43" s="3"/>
      <c r="O43" s="3"/>
      <c r="P43" s="4"/>
      <c r="Q43" s="30"/>
      <c r="R43" s="30"/>
    </row>
    <row r="44">
      <c r="A44" s="30"/>
      <c r="B44" s="30"/>
      <c r="C44" s="30"/>
      <c r="D44" s="30"/>
      <c r="E44" s="30"/>
      <c r="F44" s="30"/>
      <c r="G44" s="30"/>
      <c r="H44" s="30"/>
      <c r="I44" s="30"/>
      <c r="J44" s="30"/>
      <c r="K44" s="30"/>
      <c r="L44" s="30"/>
      <c r="M44" s="30"/>
      <c r="N44" s="30"/>
      <c r="O44" s="30"/>
      <c r="P44" s="30"/>
      <c r="Q44" s="30"/>
      <c r="R44" s="30"/>
    </row>
    <row r="45">
      <c r="A45" s="78" t="s">
        <v>118</v>
      </c>
      <c r="B45" s="34" t="s">
        <v>119</v>
      </c>
      <c r="C45" s="3"/>
      <c r="D45" s="3"/>
      <c r="E45" s="3"/>
      <c r="F45" s="3"/>
      <c r="G45" s="3"/>
      <c r="H45" s="3"/>
      <c r="I45" s="3"/>
      <c r="J45" s="4"/>
      <c r="K45" s="45" t="s">
        <v>120</v>
      </c>
      <c r="L45" s="46"/>
      <c r="M45" s="46"/>
      <c r="N45" s="46"/>
      <c r="O45" s="46"/>
      <c r="P45" s="47"/>
      <c r="Q45" s="30"/>
      <c r="R45" s="30"/>
      <c r="AE45" s="33" t="s">
        <v>121</v>
      </c>
      <c r="AF45" s="33"/>
      <c r="AG45" s="33"/>
      <c r="AH45" s="33"/>
      <c r="AI45" s="33"/>
      <c r="AJ45" s="33"/>
      <c r="AK45" s="33"/>
      <c r="AL45" s="33"/>
    </row>
    <row r="46">
      <c r="A46" s="77"/>
      <c r="B46" s="34" t="s">
        <v>122</v>
      </c>
      <c r="C46" s="4"/>
      <c r="D46" s="41" t="s">
        <v>123</v>
      </c>
      <c r="E46" s="41" t="s">
        <v>124</v>
      </c>
      <c r="F46" s="41" t="s">
        <v>125</v>
      </c>
      <c r="G46" s="41" t="s">
        <v>126</v>
      </c>
      <c r="H46" s="41" t="s">
        <v>127</v>
      </c>
      <c r="I46" s="57" t="s">
        <v>93</v>
      </c>
      <c r="J46" s="4"/>
      <c r="K46" s="50"/>
      <c r="L46" s="51"/>
      <c r="M46" s="51"/>
      <c r="N46" s="51"/>
      <c r="O46" s="51"/>
      <c r="P46" s="52"/>
      <c r="Q46" s="30"/>
      <c r="R46" s="30"/>
      <c r="AE46" s="33" t="s">
        <v>128</v>
      </c>
      <c r="AF46" s="33"/>
      <c r="AG46" s="33"/>
      <c r="AH46" s="33"/>
      <c r="AI46" s="33"/>
      <c r="AJ46" s="33"/>
      <c r="AK46" s="33"/>
      <c r="AL46" s="33"/>
    </row>
    <row r="47" ht="22.5" customHeight="1">
      <c r="A47" s="41" t="str">
        <f t="shared" ref="A47:A52" si="4">A34</f>
        <v/>
      </c>
      <c r="B47" s="79" t="str">
        <f t="shared" ref="B47:B52" si="5">W54</f>
        <v/>
      </c>
      <c r="C47" s="4"/>
      <c r="D47" s="80" t="str">
        <f t="shared" ref="D47:D52" si="6">AC54</f>
        <v/>
      </c>
      <c r="E47" s="80" t="str">
        <f t="shared" ref="E47:E52" si="7">AF54</f>
        <v/>
      </c>
      <c r="F47" s="80" t="str">
        <f t="shared" ref="F47:F52" si="8">AI54</f>
        <v/>
      </c>
      <c r="G47" s="80" t="str">
        <f>AF69</f>
        <v/>
      </c>
      <c r="H47" s="80" t="str">
        <f t="shared" ref="H47:H52" si="9">AL54</f>
        <v/>
      </c>
      <c r="I47" s="79" t="str">
        <f>W69</f>
        <v/>
      </c>
      <c r="J47" s="4"/>
      <c r="K47" s="81" t="str">
        <f t="shared" ref="K47:K52" si="10">if(COUNTBLANK(B47:J47)=9,"",AVERAGE(B47:J47))</f>
        <v/>
      </c>
      <c r="L47" s="3"/>
      <c r="M47" s="3"/>
      <c r="N47" s="3"/>
      <c r="O47" s="3"/>
      <c r="P47" s="4"/>
      <c r="Q47" s="30"/>
      <c r="R47" s="30"/>
      <c r="AE47" s="33" t="s">
        <v>129</v>
      </c>
      <c r="AF47" s="33"/>
      <c r="AG47" s="33"/>
      <c r="AH47" s="33"/>
      <c r="AI47" s="33"/>
      <c r="AJ47" s="33"/>
      <c r="AK47" s="33"/>
      <c r="AL47" s="33"/>
    </row>
    <row r="48" ht="22.5" customHeight="1">
      <c r="A48" s="41" t="str">
        <f t="shared" si="4"/>
        <v/>
      </c>
      <c r="B48" s="79" t="str">
        <f t="shared" si="5"/>
        <v/>
      </c>
      <c r="C48" s="4"/>
      <c r="D48" s="80" t="str">
        <f t="shared" si="6"/>
        <v/>
      </c>
      <c r="E48" s="80" t="str">
        <f t="shared" si="7"/>
        <v/>
      </c>
      <c r="F48" s="80" t="str">
        <f t="shared" si="8"/>
        <v/>
      </c>
      <c r="G48" s="80" t="str">
        <f t="shared" ref="G48:G50" si="11">AF72</f>
        <v/>
      </c>
      <c r="H48" s="80" t="str">
        <f t="shared" si="9"/>
        <v/>
      </c>
      <c r="I48" s="79" t="str">
        <f t="shared" ref="I48:I50" si="12">W72</f>
        <v/>
      </c>
      <c r="J48" s="4"/>
      <c r="K48" s="81" t="str">
        <f t="shared" si="10"/>
        <v/>
      </c>
      <c r="L48" s="3"/>
      <c r="M48" s="3"/>
      <c r="N48" s="3"/>
      <c r="O48" s="3"/>
      <c r="P48" s="4"/>
      <c r="Q48" s="30"/>
      <c r="R48" s="30"/>
      <c r="AE48" s="33" t="s">
        <v>130</v>
      </c>
      <c r="AF48" s="33"/>
      <c r="AG48" s="33"/>
      <c r="AH48" s="33"/>
      <c r="AI48" s="33"/>
      <c r="AJ48" s="33"/>
      <c r="AK48" s="33"/>
      <c r="AL48" s="33"/>
    </row>
    <row r="49" ht="22.5" customHeight="1">
      <c r="A49" s="41" t="str">
        <f t="shared" si="4"/>
        <v/>
      </c>
      <c r="B49" s="79" t="str">
        <f t="shared" si="5"/>
        <v/>
      </c>
      <c r="C49" s="4"/>
      <c r="D49" s="80" t="str">
        <f t="shared" si="6"/>
        <v/>
      </c>
      <c r="E49" s="80" t="str">
        <f t="shared" si="7"/>
        <v/>
      </c>
      <c r="F49" s="80" t="str">
        <f t="shared" si="8"/>
        <v/>
      </c>
      <c r="G49" s="80" t="str">
        <f t="shared" si="11"/>
        <v/>
      </c>
      <c r="H49" s="80" t="str">
        <f t="shared" si="9"/>
        <v/>
      </c>
      <c r="I49" s="79" t="str">
        <f t="shared" si="12"/>
        <v/>
      </c>
      <c r="J49" s="4"/>
      <c r="K49" s="81" t="str">
        <f t="shared" si="10"/>
        <v/>
      </c>
      <c r="L49" s="3"/>
      <c r="M49" s="3"/>
      <c r="N49" s="3"/>
      <c r="O49" s="3"/>
      <c r="P49" s="4"/>
      <c r="Q49" s="30"/>
      <c r="R49" s="30"/>
      <c r="AE49" s="33" t="s">
        <v>131</v>
      </c>
      <c r="AF49" s="33"/>
      <c r="AG49" s="33"/>
      <c r="AH49" s="33"/>
      <c r="AI49" s="33"/>
      <c r="AJ49" s="33"/>
      <c r="AK49" s="33"/>
      <c r="AL49" s="33"/>
    </row>
    <row r="50" ht="22.5" customHeight="1">
      <c r="A50" s="41" t="str">
        <f t="shared" si="4"/>
        <v/>
      </c>
      <c r="B50" s="79" t="str">
        <f t="shared" si="5"/>
        <v/>
      </c>
      <c r="C50" s="4"/>
      <c r="D50" s="80" t="str">
        <f t="shared" si="6"/>
        <v/>
      </c>
      <c r="E50" s="80" t="str">
        <f t="shared" si="7"/>
        <v/>
      </c>
      <c r="F50" s="80" t="str">
        <f t="shared" si="8"/>
        <v/>
      </c>
      <c r="G50" s="80" t="str">
        <f t="shared" si="11"/>
        <v/>
      </c>
      <c r="H50" s="80" t="str">
        <f t="shared" si="9"/>
        <v/>
      </c>
      <c r="I50" s="79" t="str">
        <f t="shared" si="12"/>
        <v/>
      </c>
      <c r="J50" s="4"/>
      <c r="K50" s="81" t="str">
        <f t="shared" si="10"/>
        <v/>
      </c>
      <c r="L50" s="3"/>
      <c r="M50" s="3"/>
      <c r="N50" s="3"/>
      <c r="O50" s="3"/>
      <c r="P50" s="4"/>
      <c r="Q50" s="30"/>
      <c r="R50" s="30"/>
      <c r="AE50" s="33" t="s">
        <v>132</v>
      </c>
    </row>
    <row r="51" ht="22.5" customHeight="1">
      <c r="A51" s="41" t="str">
        <f t="shared" si="4"/>
        <v/>
      </c>
      <c r="B51" s="79" t="str">
        <f t="shared" si="5"/>
        <v/>
      </c>
      <c r="C51" s="4"/>
      <c r="D51" s="80" t="str">
        <f t="shared" si="6"/>
        <v/>
      </c>
      <c r="E51" s="80" t="str">
        <f t="shared" si="7"/>
        <v/>
      </c>
      <c r="F51" s="80" t="str">
        <f t="shared" si="8"/>
        <v/>
      </c>
      <c r="G51" s="80" t="str">
        <f t="shared" ref="G51:G52" si="13">AF77</f>
        <v/>
      </c>
      <c r="H51" s="80" t="str">
        <f t="shared" si="9"/>
        <v/>
      </c>
      <c r="I51" s="79" t="str">
        <f t="shared" ref="I51:I52" si="14">W77</f>
        <v/>
      </c>
      <c r="J51" s="4"/>
      <c r="K51" s="81" t="str">
        <f t="shared" si="10"/>
        <v/>
      </c>
      <c r="L51" s="3"/>
      <c r="M51" s="3"/>
      <c r="N51" s="3"/>
      <c r="O51" s="3"/>
      <c r="P51" s="4"/>
      <c r="Q51" s="30"/>
      <c r="R51" s="30"/>
      <c r="U51" s="33"/>
    </row>
    <row r="52" ht="22.5" customHeight="1">
      <c r="A52" s="41" t="str">
        <f t="shared" si="4"/>
        <v/>
      </c>
      <c r="B52" s="79" t="str">
        <f t="shared" si="5"/>
        <v/>
      </c>
      <c r="C52" s="4"/>
      <c r="D52" s="80" t="str">
        <f t="shared" si="6"/>
        <v/>
      </c>
      <c r="E52" s="80" t="str">
        <f t="shared" si="7"/>
        <v/>
      </c>
      <c r="F52" s="80" t="str">
        <f t="shared" si="8"/>
        <v/>
      </c>
      <c r="G52" s="80" t="str">
        <f t="shared" si="13"/>
        <v/>
      </c>
      <c r="H52" s="80" t="str">
        <f t="shared" si="9"/>
        <v/>
      </c>
      <c r="I52" s="79" t="str">
        <f t="shared" si="14"/>
        <v/>
      </c>
      <c r="J52" s="4"/>
      <c r="K52" s="81" t="str">
        <f t="shared" si="10"/>
        <v/>
      </c>
      <c r="L52" s="3"/>
      <c r="M52" s="3"/>
      <c r="N52" s="3"/>
      <c r="O52" s="3"/>
      <c r="P52" s="4"/>
      <c r="Q52" s="30"/>
      <c r="R52" s="30"/>
      <c r="T52" s="82" t="s">
        <v>133</v>
      </c>
      <c r="U52" s="83" t="s">
        <v>134</v>
      </c>
      <c r="V52" s="4"/>
      <c r="W52" s="84"/>
      <c r="X52" s="83" t="s">
        <v>135</v>
      </c>
      <c r="Y52" s="4"/>
      <c r="Z52" s="84"/>
      <c r="AA52" s="83" t="s">
        <v>123</v>
      </c>
      <c r="AB52" s="4"/>
      <c r="AC52" s="84"/>
      <c r="AD52" s="83" t="s">
        <v>124</v>
      </c>
      <c r="AE52" s="4"/>
      <c r="AF52" s="84"/>
      <c r="AG52" s="83" t="s">
        <v>125</v>
      </c>
      <c r="AH52" s="4"/>
      <c r="AI52" s="84"/>
      <c r="AJ52" s="83" t="s">
        <v>127</v>
      </c>
      <c r="AK52" s="4"/>
      <c r="AL52" s="85"/>
    </row>
    <row r="53">
      <c r="A53" s="30"/>
      <c r="Q53" s="30"/>
      <c r="R53" s="30"/>
      <c r="T53" s="77"/>
      <c r="U53" s="84" t="s">
        <v>136</v>
      </c>
      <c r="V53" s="84" t="s">
        <v>137</v>
      </c>
      <c r="W53" s="84" t="s">
        <v>138</v>
      </c>
      <c r="X53" s="84" t="s">
        <v>136</v>
      </c>
      <c r="Y53" s="84" t="s">
        <v>137</v>
      </c>
      <c r="Z53" s="84" t="s">
        <v>138</v>
      </c>
      <c r="AA53" s="84" t="s">
        <v>136</v>
      </c>
      <c r="AB53" s="84" t="s">
        <v>137</v>
      </c>
      <c r="AC53" s="84" t="s">
        <v>138</v>
      </c>
      <c r="AD53" s="84" t="s">
        <v>136</v>
      </c>
      <c r="AE53" s="84" t="s">
        <v>137</v>
      </c>
      <c r="AF53" s="84" t="s">
        <v>138</v>
      </c>
      <c r="AG53" s="84" t="s">
        <v>136</v>
      </c>
      <c r="AH53" s="84" t="s">
        <v>137</v>
      </c>
      <c r="AI53" s="84" t="s">
        <v>138</v>
      </c>
      <c r="AJ53" s="83" t="s">
        <v>139</v>
      </c>
      <c r="AK53" s="4"/>
      <c r="AL53" s="85" t="s">
        <v>138</v>
      </c>
    </row>
    <row r="54">
      <c r="A54" s="35" t="s">
        <v>140</v>
      </c>
      <c r="B54" s="3"/>
      <c r="C54" s="3"/>
      <c r="D54" s="3"/>
      <c r="E54" s="3"/>
      <c r="F54" s="3"/>
      <c r="G54" s="3"/>
      <c r="H54" s="3"/>
      <c r="I54" s="3"/>
      <c r="J54" s="3"/>
      <c r="K54" s="3"/>
      <c r="L54" s="3"/>
      <c r="M54" s="3"/>
      <c r="N54" s="3"/>
      <c r="O54" s="3"/>
      <c r="P54" s="3"/>
      <c r="Q54" s="30"/>
      <c r="R54" s="30"/>
      <c r="T54" s="84" t="s">
        <v>141</v>
      </c>
      <c r="U54" s="86" t="str">
        <f>ISE!D112</f>
        <v/>
      </c>
      <c r="V54" s="86"/>
      <c r="W54" s="86" t="str">
        <f t="shared" ref="W54:W59" si="15">U54</f>
        <v/>
      </c>
      <c r="X54" s="86" t="str">
        <f t="shared" ref="X54:X59" si="16">'TEST-2'!D109</f>
        <v>#REF!</v>
      </c>
      <c r="Y54" s="86"/>
      <c r="Z54" s="86" t="str">
        <f t="shared" ref="Z54:Z59" si="17">X54</f>
        <v>#REF!</v>
      </c>
      <c r="AA54" s="86" t="str">
        <f>'IA-1'!D112</f>
        <v/>
      </c>
      <c r="AB54" s="86"/>
      <c r="AC54" s="86" t="str">
        <f t="shared" ref="AC54:AC59" si="18">AA54</f>
        <v/>
      </c>
      <c r="AD54" s="86" t="str">
        <f>'IA-2'!D112</f>
        <v/>
      </c>
      <c r="AE54" s="86"/>
      <c r="AF54" s="86" t="str">
        <f t="shared" ref="AF54:AF59" si="19">AD54</f>
        <v/>
      </c>
      <c r="AG54" s="86" t="str">
        <f>'IA-3'!D112</f>
        <v/>
      </c>
      <c r="AH54" s="86"/>
      <c r="AI54" s="86" t="str">
        <f t="shared" ref="AI54:AI59" si="20">AG54</f>
        <v/>
      </c>
      <c r="AJ54" s="87" t="str">
        <f>ESE!C202</f>
        <v/>
      </c>
      <c r="AK54" s="4"/>
      <c r="AL54" s="88" t="str">
        <f t="shared" ref="AL54:AL59" si="21">AJ54</f>
        <v/>
      </c>
    </row>
    <row r="55">
      <c r="A55" s="29"/>
      <c r="Q55" s="30"/>
      <c r="R55" s="30"/>
      <c r="T55" s="84" t="s">
        <v>142</v>
      </c>
      <c r="U55" s="86" t="str">
        <f>ISE!D113</f>
        <v/>
      </c>
      <c r="V55" s="86"/>
      <c r="W55" s="86" t="str">
        <f t="shared" si="15"/>
        <v/>
      </c>
      <c r="X55" s="86" t="str">
        <f t="shared" si="16"/>
        <v>#REF!</v>
      </c>
      <c r="Y55" s="86"/>
      <c r="Z55" s="86" t="str">
        <f t="shared" si="17"/>
        <v>#REF!</v>
      </c>
      <c r="AA55" s="86" t="str">
        <f>'IA-1'!D113</f>
        <v/>
      </c>
      <c r="AB55" s="86"/>
      <c r="AC55" s="86" t="str">
        <f t="shared" si="18"/>
        <v/>
      </c>
      <c r="AD55" s="86" t="str">
        <f>'IA-2'!D113</f>
        <v/>
      </c>
      <c r="AE55" s="86"/>
      <c r="AF55" s="86" t="str">
        <f t="shared" si="19"/>
        <v/>
      </c>
      <c r="AG55" s="86" t="str">
        <f>'IA-3'!D113</f>
        <v/>
      </c>
      <c r="AH55" s="86"/>
      <c r="AI55" s="86" t="str">
        <f t="shared" si="20"/>
        <v/>
      </c>
      <c r="AJ55" s="87" t="str">
        <f>ESE!C203</f>
        <v/>
      </c>
      <c r="AK55" s="4"/>
      <c r="AL55" s="88" t="str">
        <f t="shared" si="21"/>
        <v/>
      </c>
    </row>
    <row r="56">
      <c r="A56" s="56" t="s">
        <v>118</v>
      </c>
      <c r="B56" s="57" t="s">
        <v>143</v>
      </c>
      <c r="C56" s="3"/>
      <c r="D56" s="3"/>
      <c r="E56" s="3"/>
      <c r="F56" s="3"/>
      <c r="G56" s="3"/>
      <c r="H56" s="3"/>
      <c r="I56" s="3"/>
      <c r="J56" s="3"/>
      <c r="K56" s="3"/>
      <c r="L56" s="57" t="s">
        <v>144</v>
      </c>
      <c r="M56" s="3"/>
      <c r="N56" s="57" t="s">
        <v>120</v>
      </c>
      <c r="O56" s="3"/>
      <c r="P56" s="4"/>
      <c r="Q56" s="30"/>
      <c r="R56" s="30"/>
      <c r="T56" s="84" t="s">
        <v>145</v>
      </c>
      <c r="U56" s="86" t="str">
        <f>ISE!D114</f>
        <v/>
      </c>
      <c r="V56" s="86"/>
      <c r="W56" s="86" t="str">
        <f t="shared" si="15"/>
        <v/>
      </c>
      <c r="X56" s="86" t="str">
        <f t="shared" si="16"/>
        <v>#REF!</v>
      </c>
      <c r="Y56" s="86"/>
      <c r="Z56" s="86" t="str">
        <f t="shared" si="17"/>
        <v>#REF!</v>
      </c>
      <c r="AA56" s="86" t="str">
        <f>'IA-1'!D114</f>
        <v/>
      </c>
      <c r="AB56" s="86"/>
      <c r="AC56" s="86" t="str">
        <f t="shared" si="18"/>
        <v/>
      </c>
      <c r="AD56" s="86" t="str">
        <f>'IA-2'!D114</f>
        <v/>
      </c>
      <c r="AE56" s="86"/>
      <c r="AF56" s="86" t="str">
        <f t="shared" si="19"/>
        <v/>
      </c>
      <c r="AG56" s="86" t="str">
        <f>'IA-3'!D114</f>
        <v/>
      </c>
      <c r="AH56" s="86"/>
      <c r="AI56" s="86" t="str">
        <f t="shared" si="20"/>
        <v/>
      </c>
      <c r="AJ56" s="87" t="str">
        <f>ESE!C204</f>
        <v/>
      </c>
      <c r="AK56" s="4"/>
      <c r="AL56" s="88" t="str">
        <f t="shared" si="21"/>
        <v/>
      </c>
    </row>
    <row r="57">
      <c r="A57" s="29"/>
      <c r="Q57" s="30"/>
      <c r="R57" s="30"/>
      <c r="T57" s="84" t="s">
        <v>146</v>
      </c>
      <c r="U57" s="86" t="str">
        <f>ISE!D115</f>
        <v/>
      </c>
      <c r="V57" s="86"/>
      <c r="W57" s="86" t="str">
        <f t="shared" si="15"/>
        <v/>
      </c>
      <c r="X57" s="86" t="str">
        <f t="shared" si="16"/>
        <v>#REF!</v>
      </c>
      <c r="Y57" s="86"/>
      <c r="Z57" s="86" t="str">
        <f t="shared" si="17"/>
        <v>#REF!</v>
      </c>
      <c r="AA57" s="86" t="str">
        <f>'IA-1'!D115</f>
        <v/>
      </c>
      <c r="AB57" s="86"/>
      <c r="AC57" s="86" t="str">
        <f t="shared" si="18"/>
        <v/>
      </c>
      <c r="AD57" s="86" t="str">
        <f>'IA-2'!D115</f>
        <v/>
      </c>
      <c r="AE57" s="86"/>
      <c r="AF57" s="86" t="str">
        <f t="shared" si="19"/>
        <v/>
      </c>
      <c r="AG57" s="86" t="str">
        <f>'IA-3'!D115</f>
        <v/>
      </c>
      <c r="AH57" s="86"/>
      <c r="AI57" s="86" t="str">
        <f t="shared" si="20"/>
        <v/>
      </c>
      <c r="AJ57" s="87" t="str">
        <f>ESE!C205</f>
        <v/>
      </c>
      <c r="AK57" s="4"/>
      <c r="AL57" s="88" t="str">
        <f t="shared" si="21"/>
        <v/>
      </c>
    </row>
    <row r="58" ht="46.5" customHeight="1">
      <c r="A58" s="78" t="str">
        <f>A47</f>
        <v/>
      </c>
      <c r="B58" s="89"/>
      <c r="C58" s="3"/>
      <c r="D58" s="3"/>
      <c r="E58" s="3"/>
      <c r="F58" s="3"/>
      <c r="G58" s="3"/>
      <c r="H58" s="3"/>
      <c r="I58" s="3"/>
      <c r="J58" s="3"/>
      <c r="K58" s="4"/>
      <c r="L58" s="57"/>
      <c r="M58" s="4"/>
      <c r="N58" s="90" t="str">
        <f>if(COUNTBLANK(L58:L61)=4,"",AVERAGE(L58:L61))</f>
        <v/>
      </c>
      <c r="O58" s="46"/>
      <c r="P58" s="47"/>
      <c r="Q58" s="30"/>
      <c r="R58" s="30"/>
      <c r="T58" s="84" t="s">
        <v>147</v>
      </c>
      <c r="U58" s="86" t="str">
        <f>ISE!D116</f>
        <v/>
      </c>
      <c r="V58" s="86"/>
      <c r="W58" s="86" t="str">
        <f t="shared" si="15"/>
        <v/>
      </c>
      <c r="X58" s="86" t="str">
        <f t="shared" si="16"/>
        <v>#REF!</v>
      </c>
      <c r="Y58" s="86"/>
      <c r="Z58" s="86" t="str">
        <f t="shared" si="17"/>
        <v>#REF!</v>
      </c>
      <c r="AA58" s="86" t="str">
        <f>'IA-1'!D116</f>
        <v/>
      </c>
      <c r="AB58" s="86"/>
      <c r="AC58" s="86" t="str">
        <f t="shared" si="18"/>
        <v/>
      </c>
      <c r="AD58" s="86" t="str">
        <f>'IA-2'!D116</f>
        <v/>
      </c>
      <c r="AE58" s="86"/>
      <c r="AF58" s="86" t="str">
        <f t="shared" si="19"/>
        <v/>
      </c>
      <c r="AG58" s="86" t="str">
        <f>'IA-3'!D116</f>
        <v/>
      </c>
      <c r="AH58" s="86"/>
      <c r="AI58" s="86" t="str">
        <f t="shared" si="20"/>
        <v/>
      </c>
      <c r="AJ58" s="87" t="str">
        <f>ESE!C206</f>
        <v/>
      </c>
      <c r="AK58" s="4"/>
      <c r="AL58" s="88" t="str">
        <f t="shared" si="21"/>
        <v/>
      </c>
    </row>
    <row r="59" ht="46.5" customHeight="1">
      <c r="A59" s="91"/>
      <c r="B59" s="89"/>
      <c r="C59" s="3"/>
      <c r="D59" s="3"/>
      <c r="E59" s="3"/>
      <c r="F59" s="3"/>
      <c r="G59" s="3"/>
      <c r="H59" s="3"/>
      <c r="I59" s="3"/>
      <c r="J59" s="3"/>
      <c r="K59" s="4"/>
      <c r="L59" s="57"/>
      <c r="M59" s="4"/>
      <c r="N59" s="54"/>
      <c r="P59" s="55"/>
      <c r="Q59" s="30"/>
      <c r="R59" s="30"/>
      <c r="T59" s="84" t="s">
        <v>148</v>
      </c>
      <c r="U59" s="86" t="str">
        <f>ISE!D117</f>
        <v/>
      </c>
      <c r="V59" s="86"/>
      <c r="W59" s="86" t="str">
        <f t="shared" si="15"/>
        <v/>
      </c>
      <c r="X59" s="86" t="str">
        <f t="shared" si="16"/>
        <v>#REF!</v>
      </c>
      <c r="Y59" s="86"/>
      <c r="Z59" s="86" t="str">
        <f t="shared" si="17"/>
        <v>#REF!</v>
      </c>
      <c r="AA59" s="86" t="str">
        <f>'IA-1'!D117</f>
        <v/>
      </c>
      <c r="AB59" s="86"/>
      <c r="AC59" s="86" t="str">
        <f t="shared" si="18"/>
        <v/>
      </c>
      <c r="AD59" s="86" t="str">
        <f>'IA-2'!D117</f>
        <v/>
      </c>
      <c r="AE59" s="86"/>
      <c r="AF59" s="86" t="str">
        <f t="shared" si="19"/>
        <v/>
      </c>
      <c r="AG59" s="86" t="str">
        <f>'IA-3'!D117</f>
        <v/>
      </c>
      <c r="AH59" s="86"/>
      <c r="AI59" s="86" t="str">
        <f t="shared" si="20"/>
        <v/>
      </c>
      <c r="AJ59" s="87" t="str">
        <f>ESE!C207</f>
        <v/>
      </c>
      <c r="AK59" s="4"/>
      <c r="AL59" s="88" t="str">
        <f t="shared" si="21"/>
        <v/>
      </c>
    </row>
    <row r="60" ht="46.5" customHeight="1">
      <c r="A60" s="91"/>
      <c r="B60" s="89"/>
      <c r="C60" s="3"/>
      <c r="D60" s="3"/>
      <c r="E60" s="3"/>
      <c r="F60" s="3"/>
      <c r="G60" s="3"/>
      <c r="H60" s="3"/>
      <c r="I60" s="3"/>
      <c r="J60" s="3"/>
      <c r="K60" s="4"/>
      <c r="L60" s="34"/>
      <c r="M60" s="4"/>
      <c r="N60" s="54"/>
      <c r="P60" s="55"/>
      <c r="Q60" s="30"/>
      <c r="R60" s="30"/>
    </row>
    <row r="61" ht="46.5" customHeight="1">
      <c r="A61" s="77"/>
      <c r="B61" s="89"/>
      <c r="C61" s="3"/>
      <c r="D61" s="3"/>
      <c r="E61" s="3"/>
      <c r="F61" s="3"/>
      <c r="G61" s="3"/>
      <c r="H61" s="3"/>
      <c r="I61" s="3"/>
      <c r="J61" s="3"/>
      <c r="K61" s="4"/>
      <c r="L61" s="34"/>
      <c r="M61" s="4"/>
      <c r="N61" s="50"/>
      <c r="O61" s="51"/>
      <c r="P61" s="52"/>
      <c r="Q61" s="30"/>
      <c r="R61" s="30"/>
    </row>
    <row r="62" ht="46.5" customHeight="1">
      <c r="A62" s="29"/>
      <c r="Q62" s="30"/>
      <c r="R62" s="30"/>
    </row>
    <row r="63" ht="46.5" customHeight="1">
      <c r="A63" s="78" t="str">
        <f>A48</f>
        <v/>
      </c>
      <c r="B63" s="89"/>
      <c r="C63" s="3"/>
      <c r="D63" s="3"/>
      <c r="E63" s="3"/>
      <c r="F63" s="3"/>
      <c r="G63" s="3"/>
      <c r="H63" s="3"/>
      <c r="I63" s="3"/>
      <c r="J63" s="3"/>
      <c r="K63" s="4"/>
      <c r="L63" s="57"/>
      <c r="M63" s="4"/>
      <c r="N63" s="90" t="str">
        <f>if(COUNTBLANK(L63:L66)=4,"",AVERAGE(L63:L66))</f>
        <v/>
      </c>
      <c r="O63" s="46"/>
      <c r="P63" s="47"/>
      <c r="Q63" s="30"/>
      <c r="R63" s="30"/>
      <c r="T63" s="92"/>
      <c r="U63" s="92"/>
      <c r="V63" s="92"/>
      <c r="W63" s="92"/>
      <c r="X63" s="92"/>
      <c r="Y63" s="92"/>
      <c r="Z63" s="92"/>
      <c r="AA63" s="92"/>
      <c r="AB63" s="92"/>
      <c r="AC63" s="92"/>
      <c r="AD63" s="92"/>
      <c r="AE63" s="92"/>
      <c r="AF63" s="92"/>
      <c r="AG63" s="92"/>
      <c r="AH63" s="92"/>
      <c r="AI63" s="92"/>
      <c r="AJ63" s="92"/>
      <c r="AK63" s="92"/>
    </row>
    <row r="64" ht="46.5" customHeight="1">
      <c r="A64" s="91"/>
      <c r="B64" s="89"/>
      <c r="C64" s="3"/>
      <c r="D64" s="3"/>
      <c r="E64" s="3"/>
      <c r="F64" s="3"/>
      <c r="G64" s="3"/>
      <c r="H64" s="3"/>
      <c r="I64" s="3"/>
      <c r="J64" s="3"/>
      <c r="K64" s="4"/>
      <c r="L64" s="57"/>
      <c r="M64" s="4"/>
      <c r="N64" s="54"/>
      <c r="P64" s="55"/>
      <c r="Q64" s="30"/>
      <c r="R64" s="30"/>
    </row>
    <row r="65" ht="46.5" customHeight="1">
      <c r="A65" s="91"/>
      <c r="B65" s="89"/>
      <c r="C65" s="3"/>
      <c r="D65" s="3"/>
      <c r="E65" s="3"/>
      <c r="F65" s="3"/>
      <c r="G65" s="3"/>
      <c r="H65" s="3"/>
      <c r="I65" s="3"/>
      <c r="J65" s="3"/>
      <c r="K65" s="4"/>
      <c r="L65" s="34"/>
      <c r="M65" s="4"/>
      <c r="N65" s="54"/>
      <c r="P65" s="55"/>
      <c r="Q65" s="30"/>
      <c r="R65" s="30"/>
      <c r="T65" s="82" t="s">
        <v>133</v>
      </c>
      <c r="U65" s="83" t="s">
        <v>149</v>
      </c>
      <c r="V65" s="4"/>
      <c r="W65" s="85"/>
      <c r="X65" s="93" t="s">
        <v>126</v>
      </c>
      <c r="Y65" s="3"/>
      <c r="Z65" s="3"/>
      <c r="AA65" s="3"/>
      <c r="AB65" s="3"/>
      <c r="AC65" s="3"/>
      <c r="AD65" s="3"/>
      <c r="AE65" s="4"/>
      <c r="AF65" s="94"/>
      <c r="AG65" s="95"/>
      <c r="AH65" s="95"/>
      <c r="AI65" s="95"/>
      <c r="AJ65" s="95"/>
    </row>
    <row r="66" ht="46.5" customHeight="1">
      <c r="A66" s="77"/>
      <c r="B66" s="89"/>
      <c r="C66" s="3"/>
      <c r="D66" s="3"/>
      <c r="E66" s="3"/>
      <c r="F66" s="3"/>
      <c r="G66" s="3"/>
      <c r="H66" s="3"/>
      <c r="I66" s="3"/>
      <c r="J66" s="3"/>
      <c r="K66" s="4"/>
      <c r="L66" s="34"/>
      <c r="M66" s="4"/>
      <c r="N66" s="50"/>
      <c r="O66" s="51"/>
      <c r="P66" s="52"/>
      <c r="Q66" s="30"/>
      <c r="R66" s="30"/>
      <c r="T66" s="91"/>
      <c r="U66" s="84"/>
      <c r="V66" s="84"/>
      <c r="W66" s="85"/>
      <c r="X66" s="96"/>
      <c r="Y66" s="96"/>
      <c r="Z66" s="96"/>
      <c r="AA66" s="96"/>
      <c r="AB66" s="96"/>
      <c r="AC66" s="96"/>
      <c r="AD66" s="96"/>
      <c r="AE66" s="96"/>
      <c r="AF66" s="94"/>
      <c r="AG66" s="95"/>
      <c r="AH66" s="95"/>
      <c r="AI66" s="95"/>
      <c r="AJ66" s="95"/>
    </row>
    <row r="67" ht="46.5" customHeight="1">
      <c r="A67" s="29"/>
      <c r="Q67" s="30"/>
      <c r="R67" s="30"/>
      <c r="T67" s="91"/>
      <c r="U67" s="84"/>
      <c r="V67" s="84"/>
      <c r="W67" s="85"/>
      <c r="X67" s="96"/>
      <c r="Y67" s="96"/>
      <c r="Z67" s="96"/>
      <c r="AA67" s="96"/>
      <c r="AB67" s="96"/>
      <c r="AC67" s="96"/>
      <c r="AD67" s="96"/>
      <c r="AE67" s="96"/>
      <c r="AF67" s="94"/>
      <c r="AG67" s="95"/>
      <c r="AH67" s="95"/>
      <c r="AI67" s="95"/>
      <c r="AJ67" s="95"/>
    </row>
    <row r="68" ht="46.5" customHeight="1">
      <c r="A68" s="78" t="str">
        <f>A49</f>
        <v/>
      </c>
      <c r="B68" s="89"/>
      <c r="C68" s="3"/>
      <c r="D68" s="3"/>
      <c r="E68" s="3"/>
      <c r="F68" s="3"/>
      <c r="G68" s="3"/>
      <c r="H68" s="3"/>
      <c r="I68" s="3"/>
      <c r="J68" s="3"/>
      <c r="K68" s="4"/>
      <c r="L68" s="57"/>
      <c r="M68" s="4"/>
      <c r="N68" s="90" t="str">
        <f>if(COUNTBLANK(L68:L71)=4,"",AVERAGE(L68:L71))</f>
        <v/>
      </c>
      <c r="O68" s="46"/>
      <c r="P68" s="47"/>
      <c r="Q68" s="30"/>
      <c r="R68" s="30"/>
      <c r="T68" s="91"/>
      <c r="U68" s="84" t="s">
        <v>136</v>
      </c>
      <c r="V68" s="84" t="s">
        <v>137</v>
      </c>
      <c r="W68" s="84" t="s">
        <v>138</v>
      </c>
      <c r="X68" s="96" t="s">
        <v>150</v>
      </c>
      <c r="Y68" s="96" t="s">
        <v>151</v>
      </c>
      <c r="Z68" s="96" t="s">
        <v>152</v>
      </c>
      <c r="AA68" s="96" t="s">
        <v>153</v>
      </c>
      <c r="AB68" s="96" t="s">
        <v>154</v>
      </c>
      <c r="AC68" s="96" t="s">
        <v>155</v>
      </c>
      <c r="AD68" s="96" t="s">
        <v>156</v>
      </c>
      <c r="AE68" s="96" t="s">
        <v>157</v>
      </c>
      <c r="AF68" s="96" t="s">
        <v>138</v>
      </c>
      <c r="AI68" s="95"/>
    </row>
    <row r="69" ht="46.5" customHeight="1">
      <c r="A69" s="91"/>
      <c r="B69" s="89"/>
      <c r="C69" s="3"/>
      <c r="D69" s="3"/>
      <c r="E69" s="3"/>
      <c r="F69" s="3"/>
      <c r="G69" s="3"/>
      <c r="H69" s="3"/>
      <c r="I69" s="3"/>
      <c r="J69" s="3"/>
      <c r="K69" s="4"/>
      <c r="L69" s="57"/>
      <c r="M69" s="4"/>
      <c r="N69" s="54"/>
      <c r="P69" s="55"/>
      <c r="Q69" s="30"/>
      <c r="R69" s="30"/>
      <c r="T69" s="84" t="s">
        <v>141</v>
      </c>
      <c r="U69" s="86" t="str">
        <f>'Any Other'!D112</f>
        <v/>
      </c>
      <c r="V69" s="86"/>
      <c r="W69" s="86" t="str">
        <f>U69</f>
        <v/>
      </c>
      <c r="X69" s="97" t="str">
        <f>'BATCH 1'!D51</f>
        <v/>
      </c>
      <c r="Y69" s="97" t="str">
        <f>'BATCH 2'!D51</f>
        <v/>
      </c>
      <c r="Z69" s="97" t="str">
        <f>'BATCH 3'!D51</f>
        <v/>
      </c>
      <c r="AA69" s="97" t="str">
        <f>'BATCH 4'!D51</f>
        <v/>
      </c>
      <c r="AB69" s="97"/>
      <c r="AC69" s="97"/>
      <c r="AD69" s="97"/>
      <c r="AE69" s="97"/>
      <c r="AF69" s="97" t="str">
        <f>IF(COUNTBLANK(X69:AA69)=4,"",AVERAGE(X69:AA69))</f>
        <v/>
      </c>
      <c r="AI69" s="98"/>
    </row>
    <row r="70" ht="46.5" customHeight="1">
      <c r="A70" s="91"/>
      <c r="B70" s="89"/>
      <c r="C70" s="3"/>
      <c r="D70" s="3"/>
      <c r="E70" s="3"/>
      <c r="F70" s="3"/>
      <c r="G70" s="3"/>
      <c r="H70" s="3"/>
      <c r="I70" s="3"/>
      <c r="J70" s="3"/>
      <c r="K70" s="4"/>
      <c r="L70" s="57"/>
      <c r="M70" s="4"/>
      <c r="N70" s="54"/>
      <c r="P70" s="55"/>
      <c r="Q70" s="30"/>
      <c r="R70" s="30"/>
      <c r="T70" s="84"/>
      <c r="U70" s="86"/>
      <c r="V70" s="86"/>
      <c r="W70" s="86"/>
      <c r="X70" s="97"/>
      <c r="Y70" s="97"/>
      <c r="Z70" s="97"/>
      <c r="AA70" s="97"/>
      <c r="AB70" s="97"/>
      <c r="AC70" s="97"/>
      <c r="AD70" s="97"/>
      <c r="AE70" s="97"/>
      <c r="AF70" s="97"/>
      <c r="AI70" s="98"/>
    </row>
    <row r="71" ht="46.5" customHeight="1">
      <c r="A71" s="77"/>
      <c r="B71" s="89"/>
      <c r="C71" s="3"/>
      <c r="D71" s="3"/>
      <c r="E71" s="3"/>
      <c r="F71" s="3"/>
      <c r="G71" s="3"/>
      <c r="H71" s="3"/>
      <c r="I71" s="3"/>
      <c r="J71" s="3"/>
      <c r="K71" s="4"/>
      <c r="L71" s="57"/>
      <c r="M71" s="4"/>
      <c r="N71" s="50"/>
      <c r="O71" s="51"/>
      <c r="P71" s="52"/>
      <c r="Q71" s="30"/>
      <c r="R71" s="30"/>
      <c r="T71" s="84"/>
      <c r="U71" s="86"/>
      <c r="V71" s="86"/>
      <c r="W71" s="86"/>
      <c r="X71" s="97"/>
      <c r="Y71" s="97"/>
      <c r="Z71" s="97"/>
      <c r="AA71" s="97"/>
      <c r="AB71" s="97"/>
      <c r="AC71" s="97"/>
      <c r="AD71" s="97"/>
      <c r="AE71" s="97"/>
      <c r="AF71" s="97"/>
      <c r="AI71" s="98"/>
    </row>
    <row r="72" ht="46.5" customHeight="1">
      <c r="A72" s="29"/>
      <c r="Q72" s="30"/>
      <c r="R72" s="30"/>
      <c r="T72" s="84" t="s">
        <v>142</v>
      </c>
      <c r="U72" s="86" t="str">
        <f>'Any Other'!D113</f>
        <v/>
      </c>
      <c r="V72" s="86"/>
      <c r="W72" s="86" t="str">
        <f t="shared" ref="W72:W74" si="22">U72</f>
        <v/>
      </c>
      <c r="X72" s="97" t="str">
        <f>'BATCH 1'!D52</f>
        <v/>
      </c>
      <c r="Y72" s="97" t="str">
        <f>'BATCH 2'!D52</f>
        <v/>
      </c>
      <c r="Z72" s="97" t="str">
        <f>'BATCH 3'!D52</f>
        <v/>
      </c>
      <c r="AA72" s="97" t="str">
        <f>'BATCH 4'!D52</f>
        <v/>
      </c>
      <c r="AB72" s="97"/>
      <c r="AC72" s="97"/>
      <c r="AD72" s="97"/>
      <c r="AE72" s="97"/>
      <c r="AF72" s="97" t="str">
        <f t="shared" ref="AF72:AF74" si="23">IF(COUNTBLANK(X72:AA72)=4,"",AVERAGE(X72:AA72))</f>
        <v/>
      </c>
      <c r="AI72" s="98"/>
    </row>
    <row r="73" ht="46.5" customHeight="1">
      <c r="A73" s="78" t="str">
        <f>A50</f>
        <v/>
      </c>
      <c r="B73" s="89"/>
      <c r="C73" s="3"/>
      <c r="D73" s="3"/>
      <c r="E73" s="3"/>
      <c r="F73" s="3"/>
      <c r="G73" s="3"/>
      <c r="H73" s="3"/>
      <c r="I73" s="3"/>
      <c r="J73" s="3"/>
      <c r="K73" s="4"/>
      <c r="L73" s="57"/>
      <c r="M73" s="4"/>
      <c r="N73" s="90" t="str">
        <f>if(COUNTBLANK(L73:L76)=4,"",AVERAGE(L73:L76))</f>
        <v/>
      </c>
      <c r="O73" s="46"/>
      <c r="P73" s="47"/>
      <c r="Q73" s="30"/>
      <c r="R73" s="30"/>
      <c r="T73" s="84" t="s">
        <v>145</v>
      </c>
      <c r="U73" s="86" t="str">
        <f>'Any Other'!D114</f>
        <v/>
      </c>
      <c r="V73" s="86"/>
      <c r="W73" s="86" t="str">
        <f t="shared" si="22"/>
        <v/>
      </c>
      <c r="X73" s="97" t="str">
        <f>'BATCH 1'!D53</f>
        <v/>
      </c>
      <c r="Y73" s="97" t="str">
        <f>'BATCH 2'!D53</f>
        <v/>
      </c>
      <c r="Z73" s="97" t="str">
        <f>'BATCH 3'!D53</f>
        <v/>
      </c>
      <c r="AA73" s="97" t="str">
        <f>'BATCH 4'!D53</f>
        <v/>
      </c>
      <c r="AB73" s="97"/>
      <c r="AC73" s="97"/>
      <c r="AD73" s="97"/>
      <c r="AE73" s="97"/>
      <c r="AF73" s="97" t="str">
        <f t="shared" si="23"/>
        <v/>
      </c>
      <c r="AI73" s="98"/>
    </row>
    <row r="74" ht="46.5" customHeight="1">
      <c r="A74" s="91"/>
      <c r="B74" s="89"/>
      <c r="C74" s="3"/>
      <c r="D74" s="3"/>
      <c r="E74" s="3"/>
      <c r="F74" s="3"/>
      <c r="G74" s="3"/>
      <c r="H74" s="3"/>
      <c r="I74" s="3"/>
      <c r="J74" s="3"/>
      <c r="K74" s="4"/>
      <c r="L74" s="57"/>
      <c r="M74" s="4"/>
      <c r="N74" s="54"/>
      <c r="P74" s="55"/>
      <c r="Q74" s="30"/>
      <c r="R74" s="30"/>
      <c r="T74" s="84" t="s">
        <v>146</v>
      </c>
      <c r="U74" s="86" t="str">
        <f>'Any Other'!D115</f>
        <v/>
      </c>
      <c r="V74" s="86"/>
      <c r="W74" s="86" t="str">
        <f t="shared" si="22"/>
        <v/>
      </c>
      <c r="X74" s="97" t="str">
        <f>'BATCH 1'!D54</f>
        <v/>
      </c>
      <c r="Y74" s="97" t="str">
        <f>'BATCH 2'!D54</f>
        <v/>
      </c>
      <c r="Z74" s="97" t="str">
        <f>'BATCH 3'!D54</f>
        <v/>
      </c>
      <c r="AA74" s="97" t="str">
        <f>'BATCH 4'!D54</f>
        <v/>
      </c>
      <c r="AB74" s="97"/>
      <c r="AC74" s="97"/>
      <c r="AD74" s="97"/>
      <c r="AE74" s="97"/>
      <c r="AF74" s="97" t="str">
        <f t="shared" si="23"/>
        <v/>
      </c>
      <c r="AI74" s="98"/>
    </row>
    <row r="75" ht="46.5" customHeight="1">
      <c r="A75" s="91"/>
      <c r="B75" s="89"/>
      <c r="C75" s="3"/>
      <c r="D75" s="3"/>
      <c r="E75" s="3"/>
      <c r="F75" s="3"/>
      <c r="G75" s="3"/>
      <c r="H75" s="3"/>
      <c r="I75" s="3"/>
      <c r="J75" s="3"/>
      <c r="K75" s="4"/>
      <c r="L75" s="57"/>
      <c r="M75" s="4"/>
      <c r="N75" s="54"/>
      <c r="P75" s="55"/>
      <c r="Q75" s="30"/>
      <c r="R75" s="30"/>
      <c r="T75" s="84"/>
      <c r="U75" s="86"/>
      <c r="V75" s="86"/>
      <c r="W75" s="86"/>
      <c r="X75" s="97"/>
      <c r="Y75" s="97"/>
      <c r="Z75" s="97"/>
      <c r="AA75" s="97"/>
      <c r="AB75" s="97"/>
      <c r="AC75" s="97"/>
      <c r="AD75" s="97"/>
      <c r="AE75" s="97"/>
      <c r="AF75" s="97"/>
      <c r="AI75" s="98"/>
    </row>
    <row r="76" ht="46.5" customHeight="1">
      <c r="A76" s="77"/>
      <c r="B76" s="89"/>
      <c r="C76" s="3"/>
      <c r="D76" s="3"/>
      <c r="E76" s="3"/>
      <c r="F76" s="3"/>
      <c r="G76" s="3"/>
      <c r="H76" s="3"/>
      <c r="I76" s="3"/>
      <c r="J76" s="3"/>
      <c r="K76" s="4"/>
      <c r="L76" s="57"/>
      <c r="M76" s="4"/>
      <c r="N76" s="50"/>
      <c r="O76" s="51"/>
      <c r="P76" s="52"/>
      <c r="Q76" s="30"/>
      <c r="R76" s="30"/>
      <c r="T76" s="84"/>
      <c r="U76" s="86"/>
      <c r="V76" s="86"/>
      <c r="W76" s="86"/>
      <c r="X76" s="97"/>
      <c r="Y76" s="97"/>
      <c r="Z76" s="97"/>
      <c r="AA76" s="97"/>
      <c r="AB76" s="97"/>
      <c r="AC76" s="97"/>
      <c r="AD76" s="97"/>
      <c r="AE76" s="97"/>
      <c r="AF76" s="97"/>
      <c r="AI76" s="98"/>
    </row>
    <row r="77" ht="46.5" customHeight="1">
      <c r="A77" s="29"/>
      <c r="Q77" s="30"/>
      <c r="R77" s="30"/>
      <c r="T77" s="84" t="s">
        <v>147</v>
      </c>
      <c r="U77" s="86" t="str">
        <f>'Any Other'!D116</f>
        <v/>
      </c>
      <c r="V77" s="86"/>
      <c r="W77" s="86" t="str">
        <f t="shared" ref="W77:W78" si="24">U77</f>
        <v/>
      </c>
      <c r="X77" s="97" t="str">
        <f>'BATCH 1'!D55</f>
        <v/>
      </c>
      <c r="Y77" s="97" t="str">
        <f>'BATCH 2'!D55</f>
        <v/>
      </c>
      <c r="Z77" s="97" t="str">
        <f>'BATCH 3'!D55</f>
        <v/>
      </c>
      <c r="AA77" s="97" t="str">
        <f>'BATCH 4'!D55</f>
        <v/>
      </c>
      <c r="AB77" s="97"/>
      <c r="AC77" s="97"/>
      <c r="AD77" s="97"/>
      <c r="AE77" s="97"/>
      <c r="AF77" s="97" t="str">
        <f t="shared" ref="AF77:AF78" si="25">IF(COUNTBLANK(X77:AA77)=4,"",AVERAGE(X77:AA77))</f>
        <v/>
      </c>
      <c r="AI77" s="98"/>
    </row>
    <row r="78" ht="46.5" customHeight="1">
      <c r="A78" s="78" t="str">
        <f>A51</f>
        <v/>
      </c>
      <c r="B78" s="89"/>
      <c r="C78" s="3"/>
      <c r="D78" s="3"/>
      <c r="E78" s="3"/>
      <c r="F78" s="3"/>
      <c r="G78" s="3"/>
      <c r="H78" s="3"/>
      <c r="I78" s="3"/>
      <c r="J78" s="3"/>
      <c r="K78" s="4"/>
      <c r="L78" s="57"/>
      <c r="M78" s="4"/>
      <c r="N78" s="90" t="str">
        <f>if(COUNTBLANK(L78:L81)=4,"",AVERAGE(L78:L81))</f>
        <v/>
      </c>
      <c r="O78" s="46"/>
      <c r="P78" s="47"/>
      <c r="Q78" s="30"/>
      <c r="R78" s="30"/>
      <c r="T78" s="84" t="s">
        <v>148</v>
      </c>
      <c r="U78" s="86" t="str">
        <f>'Any Other'!D117</f>
        <v/>
      </c>
      <c r="V78" s="86"/>
      <c r="W78" s="86" t="str">
        <f t="shared" si="24"/>
        <v/>
      </c>
      <c r="X78" s="97" t="str">
        <f>'BATCH 1'!D56</f>
        <v/>
      </c>
      <c r="Y78" s="97" t="str">
        <f>'BATCH 2'!D56</f>
        <v/>
      </c>
      <c r="Z78" s="97" t="str">
        <f>'BATCH 3'!D56</f>
        <v/>
      </c>
      <c r="AA78" s="97" t="str">
        <f>'BATCH 4'!D56</f>
        <v/>
      </c>
      <c r="AB78" s="97"/>
      <c r="AC78" s="97"/>
      <c r="AD78" s="97"/>
      <c r="AE78" s="97"/>
      <c r="AF78" s="97" t="str">
        <f t="shared" si="25"/>
        <v/>
      </c>
      <c r="AI78" s="98"/>
    </row>
    <row r="79" ht="46.5" customHeight="1">
      <c r="A79" s="91"/>
      <c r="B79" s="89"/>
      <c r="C79" s="3"/>
      <c r="D79" s="3"/>
      <c r="E79" s="3"/>
      <c r="F79" s="3"/>
      <c r="G79" s="3"/>
      <c r="H79" s="3"/>
      <c r="I79" s="3"/>
      <c r="J79" s="3"/>
      <c r="K79" s="4"/>
      <c r="L79" s="57"/>
      <c r="M79" s="4"/>
      <c r="N79" s="54"/>
      <c r="P79" s="55"/>
      <c r="Q79" s="30"/>
      <c r="R79" s="30"/>
    </row>
    <row r="80" ht="46.5" customHeight="1">
      <c r="A80" s="91"/>
      <c r="B80" s="89"/>
      <c r="C80" s="3"/>
      <c r="D80" s="3"/>
      <c r="E80" s="3"/>
      <c r="F80" s="3"/>
      <c r="G80" s="3"/>
      <c r="H80" s="3"/>
      <c r="I80" s="3"/>
      <c r="J80" s="3"/>
      <c r="K80" s="4"/>
      <c r="L80" s="57"/>
      <c r="M80" s="4"/>
      <c r="N80" s="54"/>
      <c r="P80" s="55"/>
      <c r="Q80" s="30"/>
      <c r="R80" s="30"/>
    </row>
    <row r="81" ht="46.5" customHeight="1">
      <c r="A81" s="77"/>
      <c r="B81" s="89"/>
      <c r="C81" s="3"/>
      <c r="D81" s="3"/>
      <c r="E81" s="3"/>
      <c r="F81" s="3"/>
      <c r="G81" s="3"/>
      <c r="H81" s="3"/>
      <c r="I81" s="3"/>
      <c r="J81" s="3"/>
      <c r="K81" s="4"/>
      <c r="L81" s="57"/>
      <c r="M81" s="4"/>
      <c r="N81" s="50"/>
      <c r="O81" s="51"/>
      <c r="P81" s="52"/>
      <c r="Q81" s="30"/>
      <c r="R81" s="30"/>
    </row>
    <row r="82" ht="46.5" customHeight="1">
      <c r="A82" s="29"/>
      <c r="Q82" s="30"/>
      <c r="R82" s="30"/>
    </row>
    <row r="83" ht="46.5" customHeight="1">
      <c r="A83" s="78" t="str">
        <f>A52</f>
        <v/>
      </c>
      <c r="B83" s="89"/>
      <c r="C83" s="3"/>
      <c r="D83" s="3"/>
      <c r="E83" s="3"/>
      <c r="F83" s="3"/>
      <c r="G83" s="3"/>
      <c r="H83" s="3"/>
      <c r="I83" s="3"/>
      <c r="J83" s="3"/>
      <c r="K83" s="4"/>
      <c r="L83" s="57"/>
      <c r="M83" s="4"/>
      <c r="N83" s="99" t="str">
        <f>IF(COUNTBLANK(L83:L86)=4,"",AVERAGE(L83:L86))</f>
        <v/>
      </c>
      <c r="O83" s="46"/>
      <c r="P83" s="47"/>
      <c r="Q83" s="30"/>
      <c r="R83" s="30"/>
    </row>
    <row r="84" ht="46.5" customHeight="1">
      <c r="A84" s="91"/>
      <c r="B84" s="89"/>
      <c r="C84" s="3"/>
      <c r="D84" s="3"/>
      <c r="E84" s="3"/>
      <c r="F84" s="3"/>
      <c r="G84" s="3"/>
      <c r="H84" s="3"/>
      <c r="I84" s="3"/>
      <c r="J84" s="3"/>
      <c r="K84" s="4"/>
      <c r="L84" s="57"/>
      <c r="M84" s="4"/>
      <c r="N84" s="54"/>
      <c r="P84" s="55"/>
      <c r="Q84" s="30"/>
      <c r="R84" s="30"/>
      <c r="U84" s="94"/>
      <c r="V84" s="94"/>
      <c r="W84" s="94"/>
      <c r="X84" s="94"/>
      <c r="Y84" s="94"/>
      <c r="Z84" s="94"/>
      <c r="AA84" s="94"/>
      <c r="AB84" s="94"/>
      <c r="AC84" s="94"/>
      <c r="AD84" s="94"/>
      <c r="AE84" s="94"/>
      <c r="AF84" s="94"/>
      <c r="AG84" s="94"/>
      <c r="AH84" s="94"/>
      <c r="AI84" s="94"/>
    </row>
    <row r="85" ht="46.5" customHeight="1">
      <c r="A85" s="91"/>
      <c r="B85" s="89"/>
      <c r="C85" s="3"/>
      <c r="D85" s="3"/>
      <c r="E85" s="3"/>
      <c r="F85" s="3"/>
      <c r="G85" s="3"/>
      <c r="H85" s="3"/>
      <c r="I85" s="3"/>
      <c r="J85" s="3"/>
      <c r="K85" s="4"/>
      <c r="L85" s="57"/>
      <c r="M85" s="4"/>
      <c r="N85" s="54"/>
      <c r="P85" s="55"/>
      <c r="Q85" s="30"/>
      <c r="R85" s="30"/>
      <c r="U85" s="94"/>
      <c r="V85" s="94"/>
      <c r="W85" s="94"/>
      <c r="X85" s="94"/>
      <c r="Y85" s="94"/>
      <c r="Z85" s="94"/>
      <c r="AA85" s="94"/>
      <c r="AB85" s="94"/>
      <c r="AC85" s="94"/>
      <c r="AD85" s="94"/>
      <c r="AE85" s="94"/>
      <c r="AF85" s="94"/>
      <c r="AG85" s="94"/>
      <c r="AH85" s="94"/>
      <c r="AI85" s="94"/>
    </row>
    <row r="86" ht="46.5" customHeight="1">
      <c r="A86" s="77"/>
      <c r="B86" s="89"/>
      <c r="C86" s="3"/>
      <c r="D86" s="3"/>
      <c r="E86" s="3"/>
      <c r="F86" s="3"/>
      <c r="G86" s="3"/>
      <c r="H86" s="3"/>
      <c r="I86" s="3"/>
      <c r="J86" s="3"/>
      <c r="K86" s="4"/>
      <c r="L86" s="57"/>
      <c r="M86" s="4"/>
      <c r="N86" s="50"/>
      <c r="O86" s="51"/>
      <c r="P86" s="52"/>
      <c r="Q86" s="30"/>
      <c r="R86" s="30"/>
      <c r="U86" s="94"/>
      <c r="V86" s="94"/>
      <c r="W86" s="94"/>
      <c r="X86" s="94"/>
      <c r="Y86" s="94"/>
      <c r="Z86" s="94"/>
      <c r="AA86" s="94"/>
      <c r="AB86" s="94"/>
      <c r="AC86" s="94"/>
      <c r="AD86" s="94"/>
      <c r="AE86" s="94"/>
      <c r="AF86" s="94"/>
      <c r="AG86" s="94"/>
      <c r="AH86" s="94"/>
      <c r="AI86" s="94"/>
    </row>
    <row r="87" ht="18.75" customHeight="1">
      <c r="A87" s="30"/>
      <c r="Q87" s="30"/>
      <c r="R87" s="30"/>
      <c r="U87" s="94"/>
      <c r="V87" s="94"/>
      <c r="W87" s="94"/>
      <c r="X87" s="94"/>
      <c r="Y87" s="94"/>
      <c r="Z87" s="94"/>
      <c r="AA87" s="94"/>
      <c r="AB87" s="94"/>
      <c r="AC87" s="94"/>
      <c r="AD87" s="94"/>
      <c r="AE87" s="94"/>
      <c r="AF87" s="94"/>
      <c r="AG87" s="94"/>
      <c r="AH87" s="94"/>
      <c r="AI87" s="94"/>
    </row>
    <row r="88">
      <c r="A88" s="35" t="s">
        <v>158</v>
      </c>
      <c r="B88" s="3"/>
      <c r="C88" s="3"/>
      <c r="D88" s="3"/>
      <c r="E88" s="3"/>
      <c r="F88" s="3"/>
      <c r="G88" s="3"/>
      <c r="H88" s="3"/>
      <c r="I88" s="3"/>
      <c r="J88" s="3"/>
      <c r="K88" s="3"/>
      <c r="L88" s="3"/>
      <c r="M88" s="3"/>
      <c r="N88" s="3"/>
      <c r="O88" s="3"/>
      <c r="P88" s="4"/>
      <c r="Q88" s="30"/>
      <c r="R88" s="30"/>
      <c r="U88" s="94"/>
      <c r="V88" s="94"/>
      <c r="W88" s="94"/>
      <c r="X88" s="94"/>
      <c r="Y88" s="94"/>
      <c r="Z88" s="94"/>
      <c r="AA88" s="94"/>
      <c r="AB88" s="94"/>
      <c r="AC88" s="94"/>
      <c r="AD88" s="94"/>
      <c r="AE88" s="94"/>
      <c r="AF88" s="94"/>
      <c r="AG88" s="94"/>
      <c r="AH88" s="94"/>
      <c r="AI88" s="94"/>
    </row>
    <row r="89" ht="15.0" customHeight="1">
      <c r="A89" s="29"/>
      <c r="Q89" s="30"/>
      <c r="R89" s="30"/>
      <c r="U89" s="94"/>
      <c r="V89" s="94"/>
      <c r="W89" s="94"/>
      <c r="X89" s="94"/>
      <c r="Y89" s="94"/>
      <c r="Z89" s="94"/>
      <c r="AA89" s="94"/>
      <c r="AB89" s="94"/>
      <c r="AC89" s="94"/>
      <c r="AD89" s="94"/>
      <c r="AE89" s="94"/>
      <c r="AF89" s="94"/>
      <c r="AG89" s="94"/>
      <c r="AH89" s="94"/>
      <c r="AI89" s="94"/>
    </row>
    <row r="90" ht="26.25" customHeight="1">
      <c r="A90" s="74" t="s">
        <v>118</v>
      </c>
      <c r="B90" s="34" t="s">
        <v>144</v>
      </c>
      <c r="C90" s="3"/>
      <c r="D90" s="3"/>
      <c r="E90" s="4"/>
      <c r="F90" s="34" t="s">
        <v>120</v>
      </c>
      <c r="G90" s="3"/>
      <c r="H90" s="3"/>
      <c r="I90" s="4"/>
      <c r="J90" s="45" t="s">
        <v>159</v>
      </c>
      <c r="K90" s="46"/>
      <c r="L90" s="47"/>
      <c r="M90" s="45" t="s">
        <v>160</v>
      </c>
      <c r="N90" s="46"/>
      <c r="O90" s="46"/>
      <c r="P90" s="47"/>
      <c r="Q90" s="30"/>
      <c r="R90" s="30"/>
      <c r="U90" s="94"/>
      <c r="V90" s="94"/>
      <c r="W90" s="94"/>
      <c r="X90" s="94"/>
      <c r="Y90" s="94"/>
      <c r="Z90" s="94"/>
      <c r="AA90" s="94"/>
      <c r="AB90" s="94"/>
      <c r="AC90" s="94"/>
      <c r="AD90" s="94"/>
      <c r="AE90" s="94"/>
      <c r="AF90" s="94"/>
      <c r="AG90" s="94"/>
      <c r="AH90" s="94"/>
      <c r="AI90" s="94"/>
    </row>
    <row r="91" ht="26.25" customHeight="1">
      <c r="A91" s="77"/>
      <c r="B91" s="34" t="s">
        <v>161</v>
      </c>
      <c r="C91" s="4"/>
      <c r="D91" s="34" t="s">
        <v>162</v>
      </c>
      <c r="E91" s="4"/>
      <c r="F91" s="34" t="s">
        <v>163</v>
      </c>
      <c r="G91" s="3"/>
      <c r="H91" s="3"/>
      <c r="I91" s="4"/>
      <c r="J91" s="50"/>
      <c r="K91" s="51"/>
      <c r="L91" s="52"/>
      <c r="M91" s="50"/>
      <c r="N91" s="51"/>
      <c r="O91" s="51"/>
      <c r="P91" s="52"/>
      <c r="Q91" s="30"/>
      <c r="R91" s="30"/>
      <c r="U91" s="94"/>
      <c r="V91" s="94"/>
      <c r="W91" s="94"/>
      <c r="X91" s="94"/>
      <c r="Y91" s="94"/>
      <c r="Z91" s="94"/>
      <c r="AA91" s="94"/>
      <c r="AB91" s="94"/>
      <c r="AC91" s="94"/>
      <c r="AD91" s="94"/>
      <c r="AE91" s="94"/>
      <c r="AF91" s="94"/>
      <c r="AG91" s="94"/>
      <c r="AH91" s="94"/>
      <c r="AI91" s="94"/>
    </row>
    <row r="92" ht="26.25" customHeight="1">
      <c r="A92" s="41" t="str">
        <f>A58</f>
        <v/>
      </c>
      <c r="B92" s="100" t="str">
        <f t="shared" ref="B92:B97" si="26">K47</f>
        <v/>
      </c>
      <c r="C92" s="4"/>
      <c r="D92" s="100" t="str">
        <f>N58</f>
        <v/>
      </c>
      <c r="E92" s="4"/>
      <c r="F92" s="100" t="str">
        <f t="shared" ref="F92:F97" si="27">if(countblank(B92:E92)=4,"",(0.8*B92+0.2*D92))</f>
        <v/>
      </c>
      <c r="G92" s="3"/>
      <c r="H92" s="3"/>
      <c r="I92" s="4"/>
      <c r="J92" s="101" t="str">
        <f t="shared" ref="J92:J97" si="28">N25</f>
        <v/>
      </c>
      <c r="K92" s="3"/>
      <c r="L92" s="4"/>
      <c r="M92" s="101" t="str">
        <f>if(countblank(F92)=1,"",IF(F92&gt;=$F$104,3,IF(F92&gt;=$C$103,2,if(F92&lt;$C$102,1))))</f>
        <v/>
      </c>
      <c r="N92" s="3"/>
      <c r="O92" s="3"/>
      <c r="P92" s="4"/>
      <c r="Q92" s="30"/>
      <c r="R92" s="30"/>
      <c r="U92" s="94"/>
      <c r="V92" s="94"/>
      <c r="W92" s="94"/>
      <c r="X92" s="94"/>
      <c r="Y92" s="94"/>
      <c r="Z92" s="94"/>
      <c r="AA92" s="94"/>
      <c r="AB92" s="94"/>
      <c r="AC92" s="94"/>
      <c r="AD92" s="94"/>
      <c r="AE92" s="94"/>
      <c r="AF92" s="94"/>
      <c r="AG92" s="94"/>
      <c r="AH92" s="94"/>
      <c r="AI92" s="94"/>
    </row>
    <row r="93" ht="26.25" customHeight="1">
      <c r="A93" s="41" t="str">
        <f>A63</f>
        <v/>
      </c>
      <c r="B93" s="100" t="str">
        <f t="shared" si="26"/>
        <v/>
      </c>
      <c r="C93" s="4"/>
      <c r="D93" s="100" t="str">
        <f>N63</f>
        <v/>
      </c>
      <c r="E93" s="4"/>
      <c r="F93" s="100" t="str">
        <f t="shared" si="27"/>
        <v/>
      </c>
      <c r="G93" s="3"/>
      <c r="H93" s="3"/>
      <c r="I93" s="4"/>
      <c r="J93" s="101" t="str">
        <f t="shared" si="28"/>
        <v/>
      </c>
      <c r="K93" s="3"/>
      <c r="L93" s="4"/>
      <c r="M93" s="101" t="str">
        <f>if(countblank(F93)=1,"",IF(F93&gt;=$O$104,3,IF(F93&gt;=$L$103,2,if(F93&lt;$L$102,1))))</f>
        <v/>
      </c>
      <c r="N93" s="3"/>
      <c r="O93" s="3"/>
      <c r="P93" s="4"/>
      <c r="Q93" s="30"/>
      <c r="R93" s="30"/>
      <c r="S93" s="33"/>
    </row>
    <row r="94" ht="26.25" customHeight="1">
      <c r="A94" s="41" t="str">
        <f>A68</f>
        <v/>
      </c>
      <c r="B94" s="100" t="str">
        <f t="shared" si="26"/>
        <v/>
      </c>
      <c r="C94" s="4"/>
      <c r="D94" s="100" t="str">
        <f>N68</f>
        <v/>
      </c>
      <c r="E94" s="4"/>
      <c r="F94" s="100" t="str">
        <f t="shared" si="27"/>
        <v/>
      </c>
      <c r="G94" s="3"/>
      <c r="H94" s="3"/>
      <c r="I94" s="4"/>
      <c r="J94" s="101" t="str">
        <f t="shared" si="28"/>
        <v/>
      </c>
      <c r="K94" s="3"/>
      <c r="L94" s="4"/>
      <c r="M94" s="101" t="str">
        <f>if(countblank(F94)=1,"",IF(F94&gt;=$F$111,3,IF(F94&gt;=$C$110,2,if(F94&lt;$C$109,1))))</f>
        <v/>
      </c>
      <c r="N94" s="3"/>
      <c r="O94" s="3"/>
      <c r="P94" s="4"/>
      <c r="Q94" s="30"/>
      <c r="R94" s="30"/>
      <c r="S94" s="33"/>
    </row>
    <row r="95" ht="26.25" customHeight="1">
      <c r="A95" s="41" t="str">
        <f>A73</f>
        <v/>
      </c>
      <c r="B95" s="100" t="str">
        <f t="shared" si="26"/>
        <v/>
      </c>
      <c r="C95" s="4"/>
      <c r="D95" s="100" t="str">
        <f>N73</f>
        <v/>
      </c>
      <c r="E95" s="4"/>
      <c r="F95" s="100" t="str">
        <f t="shared" si="27"/>
        <v/>
      </c>
      <c r="G95" s="3"/>
      <c r="H95" s="3"/>
      <c r="I95" s="4"/>
      <c r="J95" s="101" t="str">
        <f t="shared" si="28"/>
        <v/>
      </c>
      <c r="K95" s="3"/>
      <c r="L95" s="4"/>
      <c r="M95" s="101" t="str">
        <f>if(countblank(F95)=1,"",IF(F95&gt;=$O$111,3,IF(F95&gt;=$L$110,2,if(F95&lt;$L$109,1))))</f>
        <v/>
      </c>
      <c r="N95" s="3"/>
      <c r="O95" s="3"/>
      <c r="P95" s="4"/>
      <c r="Q95" s="102"/>
      <c r="R95" s="103"/>
    </row>
    <row r="96" ht="26.25" customHeight="1">
      <c r="A96" s="41" t="str">
        <f>A78</f>
        <v/>
      </c>
      <c r="B96" s="100" t="str">
        <f t="shared" si="26"/>
        <v/>
      </c>
      <c r="C96" s="4"/>
      <c r="D96" s="100" t="str">
        <f>N78</f>
        <v/>
      </c>
      <c r="E96" s="4"/>
      <c r="F96" s="104" t="str">
        <f t="shared" si="27"/>
        <v/>
      </c>
      <c r="G96" s="3"/>
      <c r="H96" s="3"/>
      <c r="I96" s="4"/>
      <c r="J96" s="101" t="str">
        <f t="shared" si="28"/>
        <v/>
      </c>
      <c r="K96" s="3"/>
      <c r="L96" s="4"/>
      <c r="M96" s="101" t="str">
        <f>if(countblank(F96)=1,"",IF(F96&gt;=$F$118,3,IF(F96&gt;=$C$117,2,if(F96&lt;$C$116,1))))</f>
        <v/>
      </c>
      <c r="N96" s="3"/>
      <c r="O96" s="3"/>
      <c r="P96" s="4"/>
      <c r="Q96" s="102"/>
      <c r="R96" s="30"/>
      <c r="U96" s="65"/>
      <c r="V96" s="65"/>
      <c r="W96" s="65"/>
      <c r="X96" s="65"/>
      <c r="Y96" s="65"/>
      <c r="Z96" s="65"/>
      <c r="AA96" s="65"/>
      <c r="AB96" s="65"/>
      <c r="AC96" s="65"/>
      <c r="AD96" s="65"/>
      <c r="AE96" s="65"/>
      <c r="AF96" s="65"/>
      <c r="AG96" s="65"/>
    </row>
    <row r="97" ht="26.25" customHeight="1">
      <c r="A97" s="41" t="str">
        <f>A83</f>
        <v/>
      </c>
      <c r="B97" s="100" t="str">
        <f t="shared" si="26"/>
        <v/>
      </c>
      <c r="C97" s="4"/>
      <c r="D97" s="100" t="str">
        <f>N83</f>
        <v/>
      </c>
      <c r="E97" s="4"/>
      <c r="F97" s="104" t="str">
        <f t="shared" si="27"/>
        <v/>
      </c>
      <c r="G97" s="3"/>
      <c r="H97" s="3"/>
      <c r="I97" s="4"/>
      <c r="J97" s="101" t="str">
        <f t="shared" si="28"/>
        <v/>
      </c>
      <c r="K97" s="3"/>
      <c r="L97" s="4"/>
      <c r="M97" s="101" t="str">
        <f>if(countblank(F97)=1,"",IF(F97&gt;=$O$118,3,IF(F97&gt;=$L$117,2,if(F97&lt;$L$116,1))))</f>
        <v/>
      </c>
      <c r="N97" s="3"/>
      <c r="O97" s="3"/>
      <c r="P97" s="4"/>
      <c r="Q97" s="102"/>
      <c r="R97" s="30"/>
      <c r="U97" s="105"/>
      <c r="V97" s="105"/>
      <c r="W97" s="105"/>
      <c r="X97" s="105"/>
      <c r="Y97" s="105"/>
      <c r="Z97" s="105"/>
      <c r="AA97" s="105"/>
      <c r="AB97" s="105"/>
      <c r="AC97" s="105"/>
      <c r="AD97" s="105"/>
      <c r="AE97" s="105"/>
      <c r="AF97" s="105"/>
      <c r="AG97" s="105"/>
    </row>
    <row r="98">
      <c r="A98" s="30"/>
      <c r="B98" s="30"/>
      <c r="C98" s="30"/>
      <c r="D98" s="30"/>
      <c r="E98" s="30"/>
      <c r="F98" s="30"/>
      <c r="J98" s="30"/>
      <c r="K98" s="30"/>
      <c r="L98" s="30"/>
      <c r="M98" s="30"/>
      <c r="N98" s="30"/>
      <c r="O98" s="30"/>
      <c r="P98" s="30"/>
      <c r="Q98" s="102"/>
      <c r="R98" s="30"/>
      <c r="U98" s="105"/>
      <c r="V98" s="105"/>
      <c r="W98" s="105"/>
      <c r="X98" s="105"/>
      <c r="Y98" s="105"/>
      <c r="Z98" s="105"/>
      <c r="AA98" s="105"/>
      <c r="AB98" s="105"/>
      <c r="AC98" s="105"/>
      <c r="AD98" s="105"/>
      <c r="AE98" s="105"/>
      <c r="AF98" s="105"/>
      <c r="AG98" s="105"/>
    </row>
    <row r="99">
      <c r="A99" s="45" t="s">
        <v>164</v>
      </c>
      <c r="B99" s="46"/>
      <c r="C99" s="46"/>
      <c r="D99" s="46"/>
      <c r="E99" s="45" t="str">
        <f>J92</f>
        <v/>
      </c>
      <c r="F99" s="46"/>
      <c r="G99" s="45" t="s">
        <v>165</v>
      </c>
      <c r="H99" s="47"/>
      <c r="I99" s="30"/>
      <c r="J99" s="45" t="s">
        <v>166</v>
      </c>
      <c r="K99" s="46"/>
      <c r="L99" s="46"/>
      <c r="M99" s="46"/>
      <c r="N99" s="45" t="str">
        <f>J93</f>
        <v/>
      </c>
      <c r="O99" s="46"/>
      <c r="P99" s="78" t="s">
        <v>165</v>
      </c>
      <c r="Q99" s="29"/>
      <c r="R99" s="30"/>
      <c r="U99" s="105"/>
      <c r="V99" s="105"/>
      <c r="W99" s="105"/>
      <c r="X99" s="105"/>
      <c r="Y99" s="105"/>
      <c r="Z99" s="105"/>
      <c r="AA99" s="105"/>
      <c r="AB99" s="105"/>
      <c r="AC99" s="105"/>
      <c r="AD99" s="105"/>
      <c r="AE99" s="105"/>
      <c r="AF99" s="105"/>
      <c r="AG99" s="105"/>
    </row>
    <row r="100">
      <c r="A100" s="54"/>
      <c r="E100" s="54"/>
      <c r="G100" s="50"/>
      <c r="H100" s="52"/>
      <c r="I100" s="30"/>
      <c r="J100" s="54"/>
      <c r="N100" s="54"/>
      <c r="P100" s="77"/>
      <c r="Q100" s="29"/>
      <c r="R100" s="30"/>
      <c r="U100" s="105"/>
      <c r="V100" s="105"/>
      <c r="W100" s="105"/>
      <c r="X100" s="105"/>
      <c r="Y100" s="105"/>
      <c r="Z100" s="105"/>
      <c r="AA100" s="105"/>
      <c r="AB100" s="105"/>
      <c r="AC100" s="105"/>
      <c r="AD100" s="105"/>
      <c r="AE100" s="105"/>
      <c r="AF100" s="105"/>
      <c r="AG100" s="105"/>
    </row>
    <row r="101">
      <c r="A101" s="34" t="s">
        <v>167</v>
      </c>
      <c r="B101" s="3"/>
      <c r="C101" s="34">
        <v>10.0</v>
      </c>
      <c r="D101" s="3"/>
      <c r="E101" s="3"/>
      <c r="F101" s="3"/>
      <c r="G101" s="34">
        <v>0.0</v>
      </c>
      <c r="H101" s="4"/>
      <c r="I101" s="30"/>
      <c r="J101" s="34" t="s">
        <v>167</v>
      </c>
      <c r="K101" s="3"/>
      <c r="L101" s="34">
        <v>10.0</v>
      </c>
      <c r="M101" s="3"/>
      <c r="N101" s="3"/>
      <c r="O101" s="3"/>
      <c r="P101" s="41">
        <v>0.0</v>
      </c>
      <c r="Q101" s="29"/>
      <c r="R101" s="30"/>
      <c r="U101" s="106"/>
      <c r="V101" s="106"/>
      <c r="W101" s="106"/>
      <c r="X101" s="106"/>
      <c r="Y101" s="106"/>
      <c r="Z101" s="106"/>
      <c r="AA101" s="106"/>
      <c r="AB101" s="106"/>
      <c r="AC101" s="106"/>
      <c r="AD101" s="106"/>
      <c r="AE101" s="106"/>
      <c r="AF101" s="106"/>
      <c r="AG101" s="106"/>
    </row>
    <row r="102">
      <c r="A102" s="34" t="s">
        <v>167</v>
      </c>
      <c r="B102" s="3"/>
      <c r="C102" s="107" t="str">
        <f>E99</f>
        <v/>
      </c>
      <c r="D102" s="34" t="s">
        <v>168</v>
      </c>
      <c r="E102" s="3"/>
      <c r="F102" s="107">
        <f>C101</f>
        <v>10</v>
      </c>
      <c r="G102" s="34">
        <v>1.0</v>
      </c>
      <c r="H102" s="4"/>
      <c r="I102" s="30"/>
      <c r="J102" s="34" t="s">
        <v>167</v>
      </c>
      <c r="K102" s="3"/>
      <c r="L102" s="107" t="str">
        <f>N99</f>
        <v/>
      </c>
      <c r="M102" s="34" t="s">
        <v>168</v>
      </c>
      <c r="N102" s="3"/>
      <c r="O102" s="107">
        <f>L101</f>
        <v>10</v>
      </c>
      <c r="P102" s="41">
        <v>1.0</v>
      </c>
      <c r="Q102" s="29"/>
      <c r="R102" s="30"/>
    </row>
    <row r="103">
      <c r="A103" s="34" t="s">
        <v>169</v>
      </c>
      <c r="B103" s="3"/>
      <c r="C103" s="41" t="str">
        <f>E99</f>
        <v/>
      </c>
      <c r="D103" s="34" t="s">
        <v>170</v>
      </c>
      <c r="E103" s="3"/>
      <c r="F103" s="107">
        <f>E99+10</f>
        <v>10</v>
      </c>
      <c r="G103" s="34">
        <v>2.0</v>
      </c>
      <c r="H103" s="4"/>
      <c r="I103" s="30"/>
      <c r="J103" s="34" t="s">
        <v>169</v>
      </c>
      <c r="K103" s="3"/>
      <c r="L103" s="41" t="str">
        <f>N99</f>
        <v/>
      </c>
      <c r="M103" s="34" t="s">
        <v>170</v>
      </c>
      <c r="N103" s="3"/>
      <c r="O103" s="107">
        <f>N99+10</f>
        <v>10</v>
      </c>
      <c r="P103" s="41">
        <v>2.0</v>
      </c>
      <c r="Q103" s="29"/>
      <c r="R103" s="30"/>
    </row>
    <row r="104">
      <c r="A104" s="34" t="s">
        <v>171</v>
      </c>
      <c r="B104" s="3"/>
      <c r="C104" s="3"/>
      <c r="D104" s="3"/>
      <c r="E104" s="3"/>
      <c r="F104" s="107">
        <f>E99+10</f>
        <v>10</v>
      </c>
      <c r="G104" s="34">
        <v>3.0</v>
      </c>
      <c r="H104" s="4"/>
      <c r="I104" s="30"/>
      <c r="J104" s="34" t="s">
        <v>171</v>
      </c>
      <c r="K104" s="3"/>
      <c r="L104" s="3"/>
      <c r="M104" s="3"/>
      <c r="N104" s="3"/>
      <c r="O104" s="107">
        <f>N99+10</f>
        <v>10</v>
      </c>
      <c r="P104" s="41">
        <v>3.0</v>
      </c>
      <c r="Q104" s="29"/>
      <c r="R104" s="30"/>
    </row>
    <row r="105">
      <c r="A105" s="30"/>
      <c r="B105" s="30"/>
      <c r="C105" s="30"/>
      <c r="D105" s="29"/>
      <c r="E105" s="29"/>
      <c r="F105" s="29"/>
      <c r="G105" s="30"/>
      <c r="H105" s="30"/>
      <c r="I105" s="30"/>
      <c r="J105" s="30"/>
      <c r="K105" s="30"/>
      <c r="L105" s="30"/>
      <c r="M105" s="30"/>
      <c r="N105" s="30"/>
      <c r="O105" s="30"/>
      <c r="P105" s="30"/>
      <c r="Q105" s="103"/>
      <c r="R105" s="30"/>
    </row>
    <row r="106">
      <c r="A106" s="45" t="s">
        <v>172</v>
      </c>
      <c r="B106" s="46"/>
      <c r="C106" s="46"/>
      <c r="D106" s="46"/>
      <c r="E106" s="45" t="str">
        <f>J94</f>
        <v/>
      </c>
      <c r="F106" s="46"/>
      <c r="G106" s="45" t="s">
        <v>165</v>
      </c>
      <c r="H106" s="47"/>
      <c r="I106" s="30"/>
      <c r="J106" s="45" t="s">
        <v>173</v>
      </c>
      <c r="K106" s="46"/>
      <c r="L106" s="46"/>
      <c r="M106" s="46"/>
      <c r="N106" s="45" t="str">
        <f>J95</f>
        <v/>
      </c>
      <c r="O106" s="46"/>
      <c r="P106" s="78" t="s">
        <v>165</v>
      </c>
      <c r="Q106" s="29"/>
      <c r="R106" s="30"/>
    </row>
    <row r="107">
      <c r="A107" s="54"/>
      <c r="E107" s="54"/>
      <c r="G107" s="50"/>
      <c r="H107" s="52"/>
      <c r="I107" s="30"/>
      <c r="J107" s="54"/>
      <c r="N107" s="54"/>
      <c r="P107" s="77"/>
      <c r="Q107" s="29"/>
      <c r="R107" s="30"/>
    </row>
    <row r="108">
      <c r="A108" s="34" t="s">
        <v>167</v>
      </c>
      <c r="B108" s="3"/>
      <c r="C108" s="34">
        <v>10.0</v>
      </c>
      <c r="D108" s="3"/>
      <c r="E108" s="3"/>
      <c r="F108" s="3"/>
      <c r="G108" s="34">
        <v>0.0</v>
      </c>
      <c r="H108" s="4"/>
      <c r="I108" s="30"/>
      <c r="J108" s="34" t="s">
        <v>167</v>
      </c>
      <c r="K108" s="3"/>
      <c r="L108" s="34">
        <v>10.0</v>
      </c>
      <c r="M108" s="3"/>
      <c r="N108" s="3"/>
      <c r="O108" s="3"/>
      <c r="P108" s="41">
        <v>0.0</v>
      </c>
      <c r="Q108" s="29"/>
      <c r="R108" s="30"/>
    </row>
    <row r="109">
      <c r="A109" s="34" t="s">
        <v>167</v>
      </c>
      <c r="B109" s="3"/>
      <c r="C109" s="107" t="str">
        <f>E106</f>
        <v/>
      </c>
      <c r="D109" s="34" t="s">
        <v>168</v>
      </c>
      <c r="E109" s="3"/>
      <c r="F109" s="107">
        <f>C108</f>
        <v>10</v>
      </c>
      <c r="G109" s="34">
        <v>1.0</v>
      </c>
      <c r="H109" s="4"/>
      <c r="I109" s="30"/>
      <c r="J109" s="34" t="s">
        <v>167</v>
      </c>
      <c r="K109" s="3"/>
      <c r="L109" s="107" t="str">
        <f>N106</f>
        <v/>
      </c>
      <c r="M109" s="34" t="s">
        <v>168</v>
      </c>
      <c r="N109" s="3"/>
      <c r="O109" s="107">
        <f>L108</f>
        <v>10</v>
      </c>
      <c r="P109" s="41">
        <v>1.0</v>
      </c>
      <c r="Q109" s="29"/>
      <c r="R109" s="30"/>
    </row>
    <row r="110">
      <c r="A110" s="34" t="s">
        <v>169</v>
      </c>
      <c r="B110" s="3"/>
      <c r="C110" s="41" t="str">
        <f>E106</f>
        <v/>
      </c>
      <c r="D110" s="34" t="s">
        <v>170</v>
      </c>
      <c r="E110" s="3"/>
      <c r="F110" s="107">
        <f>E106+10</f>
        <v>10</v>
      </c>
      <c r="G110" s="34">
        <v>2.0</v>
      </c>
      <c r="H110" s="4"/>
      <c r="I110" s="30"/>
      <c r="J110" s="34" t="s">
        <v>169</v>
      </c>
      <c r="K110" s="3"/>
      <c r="L110" s="41" t="str">
        <f>N106</f>
        <v/>
      </c>
      <c r="M110" s="34" t="s">
        <v>170</v>
      </c>
      <c r="N110" s="3"/>
      <c r="O110" s="107">
        <f>N106+10</f>
        <v>10</v>
      </c>
      <c r="P110" s="41">
        <v>2.0</v>
      </c>
      <c r="Q110" s="29"/>
      <c r="R110" s="30"/>
    </row>
    <row r="111">
      <c r="A111" s="34" t="s">
        <v>171</v>
      </c>
      <c r="B111" s="3"/>
      <c r="C111" s="3"/>
      <c r="D111" s="3"/>
      <c r="E111" s="3"/>
      <c r="F111" s="107">
        <f>E106+10</f>
        <v>10</v>
      </c>
      <c r="G111" s="34">
        <v>3.0</v>
      </c>
      <c r="H111" s="4"/>
      <c r="I111" s="30"/>
      <c r="J111" s="34" t="s">
        <v>171</v>
      </c>
      <c r="K111" s="3"/>
      <c r="L111" s="3"/>
      <c r="M111" s="3"/>
      <c r="N111" s="3"/>
      <c r="O111" s="107">
        <f>N106+10</f>
        <v>10</v>
      </c>
      <c r="P111" s="41">
        <v>3.0</v>
      </c>
      <c r="Q111" s="29"/>
      <c r="R111" s="30"/>
    </row>
    <row r="112">
      <c r="A112" s="30"/>
      <c r="B112" s="30"/>
      <c r="C112" s="30"/>
      <c r="D112" s="29"/>
      <c r="E112" s="29"/>
      <c r="F112" s="29"/>
      <c r="G112" s="30"/>
      <c r="H112" s="30"/>
      <c r="I112" s="30"/>
      <c r="J112" s="30"/>
      <c r="K112" s="30"/>
      <c r="L112" s="30"/>
      <c r="M112" s="30"/>
      <c r="N112" s="30"/>
      <c r="O112" s="30"/>
      <c r="P112" s="30"/>
      <c r="Q112" s="103"/>
      <c r="R112" s="30"/>
    </row>
    <row r="113">
      <c r="A113" s="45" t="s">
        <v>174</v>
      </c>
      <c r="B113" s="46"/>
      <c r="C113" s="46"/>
      <c r="D113" s="46"/>
      <c r="E113" s="45" t="str">
        <f>J96</f>
        <v/>
      </c>
      <c r="F113" s="46"/>
      <c r="G113" s="45" t="s">
        <v>165</v>
      </c>
      <c r="H113" s="47"/>
      <c r="I113" s="30"/>
      <c r="J113" s="45" t="s">
        <v>175</v>
      </c>
      <c r="K113" s="46"/>
      <c r="L113" s="46"/>
      <c r="M113" s="46"/>
      <c r="N113" s="45" t="str">
        <f>J97</f>
        <v/>
      </c>
      <c r="O113" s="46"/>
      <c r="P113" s="78" t="s">
        <v>165</v>
      </c>
      <c r="Q113" s="29"/>
      <c r="R113" s="30"/>
    </row>
    <row r="114">
      <c r="A114" s="54"/>
      <c r="E114" s="54"/>
      <c r="G114" s="50"/>
      <c r="H114" s="52"/>
      <c r="I114" s="30"/>
      <c r="J114" s="54"/>
      <c r="N114" s="54"/>
      <c r="P114" s="77"/>
      <c r="Q114" s="29"/>
      <c r="R114" s="30"/>
    </row>
    <row r="115">
      <c r="A115" s="34" t="s">
        <v>167</v>
      </c>
      <c r="B115" s="3"/>
      <c r="C115" s="34">
        <v>10.0</v>
      </c>
      <c r="D115" s="3"/>
      <c r="E115" s="3"/>
      <c r="F115" s="3"/>
      <c r="G115" s="34">
        <v>0.0</v>
      </c>
      <c r="H115" s="4"/>
      <c r="I115" s="30"/>
      <c r="J115" s="34" t="s">
        <v>167</v>
      </c>
      <c r="K115" s="3"/>
      <c r="L115" s="34">
        <v>10.0</v>
      </c>
      <c r="M115" s="3"/>
      <c r="N115" s="3"/>
      <c r="O115" s="3"/>
      <c r="P115" s="41">
        <v>0.0</v>
      </c>
      <c r="Q115" s="29"/>
      <c r="R115" s="30"/>
    </row>
    <row r="116">
      <c r="A116" s="34" t="s">
        <v>167</v>
      </c>
      <c r="B116" s="3"/>
      <c r="C116" s="107" t="str">
        <f>E113</f>
        <v/>
      </c>
      <c r="D116" s="34" t="s">
        <v>168</v>
      </c>
      <c r="E116" s="3"/>
      <c r="F116" s="107">
        <f>C115</f>
        <v>10</v>
      </c>
      <c r="G116" s="34">
        <v>1.0</v>
      </c>
      <c r="H116" s="4"/>
      <c r="I116" s="30"/>
      <c r="J116" s="34" t="s">
        <v>167</v>
      </c>
      <c r="K116" s="3"/>
      <c r="L116" s="107" t="str">
        <f>N113</f>
        <v/>
      </c>
      <c r="M116" s="34" t="s">
        <v>168</v>
      </c>
      <c r="N116" s="3"/>
      <c r="O116" s="107">
        <f>L115</f>
        <v>10</v>
      </c>
      <c r="P116" s="41">
        <v>1.0</v>
      </c>
      <c r="Q116" s="29"/>
      <c r="R116" s="30"/>
    </row>
    <row r="117">
      <c r="A117" s="34" t="s">
        <v>169</v>
      </c>
      <c r="B117" s="3"/>
      <c r="C117" s="41" t="str">
        <f>E113</f>
        <v/>
      </c>
      <c r="D117" s="34" t="s">
        <v>170</v>
      </c>
      <c r="E117" s="3"/>
      <c r="F117" s="107">
        <f>E113+10</f>
        <v>10</v>
      </c>
      <c r="G117" s="34">
        <v>2.0</v>
      </c>
      <c r="H117" s="4"/>
      <c r="I117" s="30"/>
      <c r="J117" s="34" t="s">
        <v>169</v>
      </c>
      <c r="K117" s="3"/>
      <c r="L117" s="41" t="str">
        <f>N113</f>
        <v/>
      </c>
      <c r="M117" s="34" t="s">
        <v>170</v>
      </c>
      <c r="N117" s="3"/>
      <c r="O117" s="107">
        <f>N113+10</f>
        <v>10</v>
      </c>
      <c r="P117" s="41">
        <v>2.0</v>
      </c>
      <c r="Q117" s="29"/>
      <c r="R117" s="30"/>
    </row>
    <row r="118">
      <c r="A118" s="34" t="s">
        <v>171</v>
      </c>
      <c r="B118" s="3"/>
      <c r="C118" s="3"/>
      <c r="D118" s="3"/>
      <c r="E118" s="3"/>
      <c r="F118" s="107">
        <f>E113+10</f>
        <v>10</v>
      </c>
      <c r="G118" s="34">
        <v>3.0</v>
      </c>
      <c r="H118" s="4"/>
      <c r="I118" s="30"/>
      <c r="J118" s="34" t="s">
        <v>171</v>
      </c>
      <c r="K118" s="3"/>
      <c r="L118" s="3"/>
      <c r="M118" s="3"/>
      <c r="N118" s="3"/>
      <c r="O118" s="107">
        <f>N113+10</f>
        <v>10</v>
      </c>
      <c r="P118" s="41">
        <v>3.0</v>
      </c>
      <c r="Q118" s="29"/>
      <c r="R118" s="30"/>
    </row>
    <row r="119">
      <c r="A119" s="30"/>
      <c r="B119" s="30"/>
      <c r="C119" s="30"/>
      <c r="D119" s="29"/>
      <c r="E119" s="29"/>
      <c r="F119" s="29"/>
      <c r="G119" s="30"/>
      <c r="H119" s="30"/>
      <c r="I119" s="30"/>
      <c r="J119" s="30"/>
      <c r="K119" s="30"/>
      <c r="L119" s="30"/>
      <c r="M119" s="30"/>
      <c r="N119" s="30"/>
      <c r="O119" s="30"/>
      <c r="P119" s="30"/>
      <c r="Q119" s="103"/>
      <c r="R119" s="30"/>
    </row>
    <row r="120">
      <c r="A120" s="35" t="s">
        <v>176</v>
      </c>
      <c r="B120" s="3"/>
      <c r="C120" s="3"/>
      <c r="D120" s="3"/>
      <c r="E120" s="3"/>
      <c r="F120" s="3"/>
      <c r="G120" s="3"/>
      <c r="H120" s="3"/>
      <c r="I120" s="3"/>
      <c r="J120" s="3"/>
      <c r="K120" s="3"/>
      <c r="L120" s="3"/>
      <c r="M120" s="3"/>
      <c r="N120" s="3"/>
      <c r="O120" s="3"/>
      <c r="P120" s="4"/>
      <c r="Q120" s="30"/>
      <c r="R120" s="30"/>
    </row>
    <row r="121">
      <c r="A121" s="30"/>
      <c r="Q121" s="30"/>
      <c r="R121" s="30"/>
    </row>
    <row r="122">
      <c r="A122" s="41" t="s">
        <v>102</v>
      </c>
      <c r="B122" s="41" t="s">
        <v>35</v>
      </c>
      <c r="C122" s="41" t="s">
        <v>37</v>
      </c>
      <c r="D122" s="41" t="s">
        <v>39</v>
      </c>
      <c r="E122" s="41" t="s">
        <v>41</v>
      </c>
      <c r="F122" s="41" t="s">
        <v>43</v>
      </c>
      <c r="G122" s="41" t="s">
        <v>45</v>
      </c>
      <c r="H122" s="41" t="s">
        <v>47</v>
      </c>
      <c r="I122" s="41" t="s">
        <v>49</v>
      </c>
      <c r="J122" s="41" t="s">
        <v>51</v>
      </c>
      <c r="K122" s="41" t="s">
        <v>53</v>
      </c>
      <c r="L122" s="41" t="s">
        <v>55</v>
      </c>
      <c r="M122" s="41" t="s">
        <v>57</v>
      </c>
      <c r="N122" s="41" t="s">
        <v>107</v>
      </c>
      <c r="O122" s="34" t="s">
        <v>108</v>
      </c>
      <c r="P122" s="4"/>
      <c r="Q122" s="30"/>
      <c r="R122" s="30"/>
    </row>
    <row r="123" ht="24.0" customHeight="1">
      <c r="A123" s="41" t="str">
        <f t="shared" ref="A123:A128" si="30">A92</f>
        <v/>
      </c>
      <c r="B123" s="41" t="str">
        <f t="shared" ref="B123:O123" si="29">IF(B34="","",IF(B34=1,CHOOSE($M$92,1,2,3),IF(B34=2,CHOOSE($M$92,1,2,3),IF(B34=3,CHOOSE($M$92,1,2,3)))))</f>
        <v/>
      </c>
      <c r="C123" s="41" t="str">
        <f t="shared" si="29"/>
        <v/>
      </c>
      <c r="D123" s="41" t="str">
        <f t="shared" si="29"/>
        <v/>
      </c>
      <c r="E123" s="41" t="str">
        <f t="shared" si="29"/>
        <v/>
      </c>
      <c r="F123" s="41" t="str">
        <f t="shared" si="29"/>
        <v/>
      </c>
      <c r="G123" s="41" t="str">
        <f t="shared" si="29"/>
        <v/>
      </c>
      <c r="H123" s="41" t="str">
        <f t="shared" si="29"/>
        <v/>
      </c>
      <c r="I123" s="41" t="str">
        <f t="shared" si="29"/>
        <v/>
      </c>
      <c r="J123" s="41" t="str">
        <f t="shared" si="29"/>
        <v/>
      </c>
      <c r="K123" s="41" t="str">
        <f t="shared" si="29"/>
        <v/>
      </c>
      <c r="L123" s="41" t="str">
        <f t="shared" si="29"/>
        <v/>
      </c>
      <c r="M123" s="41" t="str">
        <f t="shared" si="29"/>
        <v/>
      </c>
      <c r="N123" s="41" t="str">
        <f t="shared" si="29"/>
        <v/>
      </c>
      <c r="O123" s="34" t="str">
        <f t="shared" si="29"/>
        <v/>
      </c>
      <c r="P123" s="4"/>
      <c r="Q123" s="30"/>
      <c r="R123" s="30"/>
    </row>
    <row r="124" ht="24.75" customHeight="1">
      <c r="A124" s="41" t="str">
        <f t="shared" si="30"/>
        <v/>
      </c>
      <c r="B124" s="108" t="str">
        <f t="shared" ref="B124:O124" si="31">IF(B35="","",IF(B35=1,CHOOSE($M$93,1,2,3),IF(B35=2,CHOOSE($M$93,1,2,3),IF(B35=3,CHOOSE($M$93,1,2,3)))))</f>
        <v/>
      </c>
      <c r="C124" s="108" t="str">
        <f t="shared" si="31"/>
        <v/>
      </c>
      <c r="D124" s="108" t="str">
        <f t="shared" si="31"/>
        <v/>
      </c>
      <c r="E124" s="108" t="str">
        <f t="shared" si="31"/>
        <v/>
      </c>
      <c r="F124" s="108" t="str">
        <f t="shared" si="31"/>
        <v/>
      </c>
      <c r="G124" s="108" t="str">
        <f t="shared" si="31"/>
        <v/>
      </c>
      <c r="H124" s="108" t="str">
        <f t="shared" si="31"/>
        <v/>
      </c>
      <c r="I124" s="108" t="str">
        <f t="shared" si="31"/>
        <v/>
      </c>
      <c r="J124" s="108" t="str">
        <f t="shared" si="31"/>
        <v/>
      </c>
      <c r="K124" s="108" t="str">
        <f t="shared" si="31"/>
        <v/>
      </c>
      <c r="L124" s="108" t="str">
        <f t="shared" si="31"/>
        <v/>
      </c>
      <c r="M124" s="108" t="str">
        <f t="shared" si="31"/>
        <v/>
      </c>
      <c r="N124" s="108" t="str">
        <f t="shared" si="31"/>
        <v/>
      </c>
      <c r="O124" s="109" t="str">
        <f t="shared" si="31"/>
        <v/>
      </c>
      <c r="P124" s="4"/>
      <c r="Q124" s="102"/>
      <c r="R124" s="30"/>
    </row>
    <row r="125" ht="27.0" customHeight="1">
      <c r="A125" s="41" t="str">
        <f t="shared" si="30"/>
        <v/>
      </c>
      <c r="B125" s="108" t="str">
        <f t="shared" ref="B125:O125" si="32">IF(B36="","",IF(B36=1,CHOOSE($M$94,1,2,3),IF(B36=2,CHOOSE($M$94,1,2,3),IF(B36=3,CHOOSE($M$94,1,2,3)))))</f>
        <v/>
      </c>
      <c r="C125" s="108" t="str">
        <f t="shared" si="32"/>
        <v/>
      </c>
      <c r="D125" s="108" t="str">
        <f t="shared" si="32"/>
        <v/>
      </c>
      <c r="E125" s="108" t="str">
        <f t="shared" si="32"/>
        <v/>
      </c>
      <c r="F125" s="108" t="str">
        <f t="shared" si="32"/>
        <v/>
      </c>
      <c r="G125" s="108" t="str">
        <f t="shared" si="32"/>
        <v/>
      </c>
      <c r="H125" s="108" t="str">
        <f t="shared" si="32"/>
        <v/>
      </c>
      <c r="I125" s="108" t="str">
        <f t="shared" si="32"/>
        <v/>
      </c>
      <c r="J125" s="108" t="str">
        <f t="shared" si="32"/>
        <v/>
      </c>
      <c r="K125" s="108" t="str">
        <f t="shared" si="32"/>
        <v/>
      </c>
      <c r="L125" s="108" t="str">
        <f t="shared" si="32"/>
        <v/>
      </c>
      <c r="M125" s="108" t="str">
        <f t="shared" si="32"/>
        <v/>
      </c>
      <c r="N125" s="108" t="str">
        <f t="shared" si="32"/>
        <v/>
      </c>
      <c r="O125" s="109" t="str">
        <f t="shared" si="32"/>
        <v/>
      </c>
      <c r="P125" s="4"/>
      <c r="Q125" s="102"/>
      <c r="R125" s="30"/>
    </row>
    <row r="126" ht="25.5" customHeight="1">
      <c r="A126" s="41" t="str">
        <f t="shared" si="30"/>
        <v/>
      </c>
      <c r="B126" s="110" t="str">
        <f t="shared" ref="B126:O126" si="33">IF(B37="","",IF(B37=1,CHOOSE($M$95,1,2,3),IF(B37=2,CHOOSE($M$95,1,2,3),IF(B37=3,CHOOSE($M$95,1,2,3)))))</f>
        <v/>
      </c>
      <c r="C126" s="110" t="str">
        <f t="shared" si="33"/>
        <v/>
      </c>
      <c r="D126" s="110" t="str">
        <f t="shared" si="33"/>
        <v/>
      </c>
      <c r="E126" s="110" t="str">
        <f t="shared" si="33"/>
        <v/>
      </c>
      <c r="F126" s="110" t="str">
        <f t="shared" si="33"/>
        <v/>
      </c>
      <c r="G126" s="110" t="str">
        <f t="shared" si="33"/>
        <v/>
      </c>
      <c r="H126" s="110" t="str">
        <f t="shared" si="33"/>
        <v/>
      </c>
      <c r="I126" s="110" t="str">
        <f t="shared" si="33"/>
        <v/>
      </c>
      <c r="J126" s="110" t="str">
        <f t="shared" si="33"/>
        <v/>
      </c>
      <c r="K126" s="110" t="str">
        <f t="shared" si="33"/>
        <v/>
      </c>
      <c r="L126" s="110" t="str">
        <f t="shared" si="33"/>
        <v/>
      </c>
      <c r="M126" s="110" t="str">
        <f t="shared" si="33"/>
        <v/>
      </c>
      <c r="N126" s="110" t="str">
        <f t="shared" si="33"/>
        <v/>
      </c>
      <c r="O126" s="111" t="str">
        <f t="shared" si="33"/>
        <v/>
      </c>
      <c r="P126" s="4"/>
      <c r="Q126" s="30"/>
      <c r="R126" s="30"/>
    </row>
    <row r="127" ht="23.25" customHeight="1">
      <c r="A127" s="41" t="str">
        <f t="shared" si="30"/>
        <v/>
      </c>
      <c r="B127" s="110" t="str">
        <f t="shared" ref="B127:O127" si="34">IF(B38="","",IF(B38=1,CHOOSE($M$96,1,2,3),IF(B38=2,CHOOSE($M$96,1,2,3),IF(B38=3,CHOOSE($M$96,1,2,3)))))</f>
        <v/>
      </c>
      <c r="C127" s="110" t="str">
        <f t="shared" si="34"/>
        <v/>
      </c>
      <c r="D127" s="110" t="str">
        <f t="shared" si="34"/>
        <v/>
      </c>
      <c r="E127" s="110" t="str">
        <f t="shared" si="34"/>
        <v/>
      </c>
      <c r="F127" s="110" t="str">
        <f t="shared" si="34"/>
        <v/>
      </c>
      <c r="G127" s="110" t="str">
        <f t="shared" si="34"/>
        <v/>
      </c>
      <c r="H127" s="110" t="str">
        <f t="shared" si="34"/>
        <v/>
      </c>
      <c r="I127" s="110" t="str">
        <f t="shared" si="34"/>
        <v/>
      </c>
      <c r="J127" s="110" t="str">
        <f t="shared" si="34"/>
        <v/>
      </c>
      <c r="K127" s="110" t="str">
        <f t="shared" si="34"/>
        <v/>
      </c>
      <c r="L127" s="110" t="str">
        <f t="shared" si="34"/>
        <v/>
      </c>
      <c r="M127" s="110" t="str">
        <f t="shared" si="34"/>
        <v/>
      </c>
      <c r="N127" s="110" t="str">
        <f t="shared" si="34"/>
        <v/>
      </c>
      <c r="O127" s="111" t="str">
        <f t="shared" si="34"/>
        <v/>
      </c>
      <c r="P127" s="4"/>
      <c r="Q127" s="30"/>
      <c r="R127" s="30"/>
    </row>
    <row r="128" ht="24.75" customHeight="1">
      <c r="A128" s="41" t="str">
        <f t="shared" si="30"/>
        <v/>
      </c>
      <c r="B128" s="110" t="str">
        <f t="shared" ref="B128:O128" si="35">IF(B39="","",IF(B39=1,CHOOSE($M$97,1,2,3),IF(B39=2,CHOOSE($M$97,1,2,3),IF(B39=3,CHOOSE($M$97,1,2,3)))))</f>
        <v/>
      </c>
      <c r="C128" s="110" t="str">
        <f t="shared" si="35"/>
        <v/>
      </c>
      <c r="D128" s="110" t="str">
        <f t="shared" si="35"/>
        <v/>
      </c>
      <c r="E128" s="110" t="str">
        <f t="shared" si="35"/>
        <v/>
      </c>
      <c r="F128" s="110" t="str">
        <f t="shared" si="35"/>
        <v/>
      </c>
      <c r="G128" s="110" t="str">
        <f t="shared" si="35"/>
        <v/>
      </c>
      <c r="H128" s="110" t="str">
        <f t="shared" si="35"/>
        <v/>
      </c>
      <c r="I128" s="110" t="str">
        <f t="shared" si="35"/>
        <v/>
      </c>
      <c r="J128" s="110" t="str">
        <f t="shared" si="35"/>
        <v/>
      </c>
      <c r="K128" s="110" t="str">
        <f t="shared" si="35"/>
        <v/>
      </c>
      <c r="L128" s="110" t="str">
        <f t="shared" si="35"/>
        <v/>
      </c>
      <c r="M128" s="110" t="str">
        <f t="shared" si="35"/>
        <v/>
      </c>
      <c r="N128" s="110" t="str">
        <f t="shared" si="35"/>
        <v/>
      </c>
      <c r="O128" s="111" t="str">
        <f t="shared" si="35"/>
        <v/>
      </c>
      <c r="P128" s="4"/>
      <c r="Q128" s="30"/>
      <c r="R128" s="30"/>
    </row>
    <row r="129">
      <c r="A129" s="74" t="str">
        <f>A40</f>
        <v/>
      </c>
      <c r="B129" s="75" t="str">
        <f t="shared" ref="B129:O129" si="36">if(COUNTBLANK(B123:B128)=6,"",AVERAGE(B123:B128))</f>
        <v/>
      </c>
      <c r="C129" s="75" t="str">
        <f t="shared" si="36"/>
        <v/>
      </c>
      <c r="D129" s="75" t="str">
        <f t="shared" si="36"/>
        <v/>
      </c>
      <c r="E129" s="75" t="str">
        <f t="shared" si="36"/>
        <v/>
      </c>
      <c r="F129" s="75" t="str">
        <f t="shared" si="36"/>
        <v/>
      </c>
      <c r="G129" s="75" t="str">
        <f t="shared" si="36"/>
        <v/>
      </c>
      <c r="H129" s="75" t="str">
        <f t="shared" si="36"/>
        <v/>
      </c>
      <c r="I129" s="75" t="str">
        <f t="shared" si="36"/>
        <v/>
      </c>
      <c r="J129" s="75" t="str">
        <f t="shared" si="36"/>
        <v/>
      </c>
      <c r="K129" s="75" t="str">
        <f t="shared" si="36"/>
        <v/>
      </c>
      <c r="L129" s="75" t="str">
        <f t="shared" si="36"/>
        <v/>
      </c>
      <c r="M129" s="75" t="str">
        <f t="shared" si="36"/>
        <v/>
      </c>
      <c r="N129" s="75" t="str">
        <f t="shared" si="36"/>
        <v/>
      </c>
      <c r="O129" s="76" t="str">
        <f t="shared" si="36"/>
        <v/>
      </c>
      <c r="P129" s="47"/>
      <c r="Q129" s="30"/>
      <c r="R129" s="30"/>
    </row>
    <row r="130" ht="27.75" customHeight="1">
      <c r="A130" s="77"/>
      <c r="B130" s="77"/>
      <c r="C130" s="77"/>
      <c r="D130" s="77"/>
      <c r="E130" s="77"/>
      <c r="F130" s="77"/>
      <c r="G130" s="77"/>
      <c r="H130" s="77"/>
      <c r="I130" s="77"/>
      <c r="J130" s="77"/>
      <c r="K130" s="77"/>
      <c r="L130" s="77"/>
      <c r="M130" s="77"/>
      <c r="N130" s="77"/>
      <c r="O130" s="50"/>
      <c r="P130" s="52"/>
    </row>
    <row r="131">
      <c r="A131" s="30"/>
      <c r="Q131" s="30"/>
      <c r="R131" s="30"/>
    </row>
    <row r="132">
      <c r="A132" s="35" t="s">
        <v>177</v>
      </c>
      <c r="B132" s="3"/>
      <c r="C132" s="3"/>
      <c r="D132" s="3"/>
      <c r="E132" s="3"/>
      <c r="F132" s="3"/>
      <c r="G132" s="3"/>
      <c r="H132" s="3"/>
      <c r="I132" s="3"/>
      <c r="J132" s="3"/>
      <c r="K132" s="3"/>
      <c r="L132" s="3"/>
      <c r="M132" s="3"/>
      <c r="N132" s="3"/>
      <c r="O132" s="3"/>
      <c r="P132" s="4"/>
      <c r="Q132" s="30"/>
      <c r="R132" s="30"/>
    </row>
    <row r="133">
      <c r="A133" s="30"/>
      <c r="Q133" s="30"/>
      <c r="R133" s="30"/>
    </row>
    <row r="134">
      <c r="A134" s="53" t="s">
        <v>178</v>
      </c>
      <c r="B134" s="46"/>
      <c r="C134" s="46"/>
      <c r="D134" s="46"/>
      <c r="E134" s="46"/>
      <c r="F134" s="46"/>
      <c r="G134" s="46"/>
      <c r="H134" s="46"/>
      <c r="I134" s="46"/>
      <c r="J134" s="46"/>
      <c r="K134" s="46"/>
      <c r="L134" s="46"/>
      <c r="M134" s="46"/>
      <c r="N134" s="46"/>
      <c r="O134" s="46"/>
      <c r="P134" s="47"/>
      <c r="Q134" s="30"/>
      <c r="R134" s="30"/>
    </row>
    <row r="135">
      <c r="A135" s="54"/>
      <c r="P135" s="55"/>
      <c r="Q135" s="30"/>
      <c r="R135" s="30"/>
    </row>
    <row r="136" ht="45.75" customHeight="1">
      <c r="A136" s="50"/>
      <c r="B136" s="51"/>
      <c r="C136" s="51"/>
      <c r="D136" s="51"/>
      <c r="E136" s="51"/>
      <c r="F136" s="51"/>
      <c r="G136" s="51"/>
      <c r="H136" s="51"/>
      <c r="I136" s="51"/>
      <c r="J136" s="51"/>
      <c r="K136" s="51"/>
      <c r="L136" s="51"/>
      <c r="M136" s="51"/>
      <c r="N136" s="51"/>
      <c r="O136" s="51"/>
      <c r="P136" s="52"/>
      <c r="Q136" s="30"/>
      <c r="R136" s="30"/>
    </row>
    <row r="137">
      <c r="A137" s="30"/>
      <c r="Q137" s="30"/>
      <c r="R137" s="30"/>
    </row>
    <row r="138">
      <c r="A138" s="53" t="s">
        <v>179</v>
      </c>
      <c r="B138" s="46"/>
      <c r="C138" s="46"/>
      <c r="D138" s="46"/>
      <c r="E138" s="46"/>
      <c r="F138" s="46"/>
      <c r="G138" s="46"/>
      <c r="H138" s="46"/>
      <c r="I138" s="46"/>
      <c r="J138" s="46"/>
      <c r="K138" s="46"/>
      <c r="L138" s="46"/>
      <c r="M138" s="46"/>
      <c r="N138" s="46"/>
      <c r="O138" s="46"/>
      <c r="P138" s="47"/>
      <c r="Q138" s="30"/>
      <c r="R138" s="30"/>
    </row>
    <row r="139">
      <c r="A139" s="54"/>
      <c r="P139" s="55"/>
      <c r="Q139" s="30"/>
      <c r="R139" s="30"/>
    </row>
    <row r="140" ht="57.75" customHeight="1">
      <c r="A140" s="50"/>
      <c r="B140" s="51"/>
      <c r="C140" s="51"/>
      <c r="D140" s="51"/>
      <c r="E140" s="51"/>
      <c r="F140" s="51"/>
      <c r="G140" s="51"/>
      <c r="H140" s="51"/>
      <c r="I140" s="51"/>
      <c r="J140" s="51"/>
      <c r="K140" s="51"/>
      <c r="L140" s="51"/>
      <c r="M140" s="51"/>
      <c r="N140" s="51"/>
      <c r="O140" s="51"/>
      <c r="P140" s="52"/>
      <c r="Q140" s="30"/>
      <c r="R140" s="30"/>
    </row>
    <row r="141">
      <c r="A141" s="30"/>
      <c r="Q141" s="30"/>
      <c r="R141" s="30"/>
    </row>
    <row r="142" ht="40.5" customHeight="1">
      <c r="A142" s="112" t="s">
        <v>180</v>
      </c>
      <c r="B142" s="3"/>
      <c r="C142" s="3"/>
      <c r="D142" s="3"/>
      <c r="E142" s="3"/>
      <c r="F142" s="3"/>
      <c r="G142" s="3"/>
      <c r="H142" s="3"/>
      <c r="I142" s="3"/>
      <c r="J142" s="3"/>
      <c r="K142" s="3"/>
      <c r="L142" s="3"/>
      <c r="M142" s="3"/>
      <c r="N142" s="3"/>
      <c r="O142" s="3"/>
      <c r="P142" s="4"/>
      <c r="Q142" s="30"/>
      <c r="R142" s="30"/>
    </row>
    <row r="143" hidden="1"/>
    <row r="144" hidden="1"/>
    <row r="145" ht="22.5" hidden="1" customHeight="1"/>
    <row r="146" ht="22.5" hidden="1" customHeight="1"/>
    <row r="147" ht="22.5" hidden="1" customHeight="1"/>
    <row r="148" hidden="1"/>
    <row r="149" ht="22.5" hidden="1" customHeight="1"/>
    <row r="150" ht="22.5" hidden="1" customHeight="1"/>
    <row r="151" ht="22.5" hidden="1" customHeight="1"/>
    <row r="152" hidden="1"/>
    <row r="153" ht="18.75" hidden="1" customHeight="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sheetData>
  <mergeCells count="361">
    <mergeCell ref="A12:P16"/>
    <mergeCell ref="A17:P17"/>
    <mergeCell ref="A18:P18"/>
    <mergeCell ref="A19:P19"/>
    <mergeCell ref="F20:G20"/>
    <mergeCell ref="H20:I20"/>
    <mergeCell ref="N20:O20"/>
    <mergeCell ref="D20:E20"/>
    <mergeCell ref="D21:E21"/>
    <mergeCell ref="F21:G21"/>
    <mergeCell ref="H21:I21"/>
    <mergeCell ref="J21:K21"/>
    <mergeCell ref="L21:M21"/>
    <mergeCell ref="N21:O21"/>
    <mergeCell ref="A22:P22"/>
    <mergeCell ref="A23:P23"/>
    <mergeCell ref="B24:M24"/>
    <mergeCell ref="N24:P24"/>
    <mergeCell ref="B25:M25"/>
    <mergeCell ref="N25:P25"/>
    <mergeCell ref="N26:P26"/>
    <mergeCell ref="B26:M26"/>
    <mergeCell ref="B27:M27"/>
    <mergeCell ref="N27:P27"/>
    <mergeCell ref="B28:M28"/>
    <mergeCell ref="N28:P28"/>
    <mergeCell ref="B29:M29"/>
    <mergeCell ref="N29:P29"/>
    <mergeCell ref="AD4:AE4"/>
    <mergeCell ref="AD5:AE5"/>
    <mergeCell ref="AD6:AE6"/>
    <mergeCell ref="AD7:AE7"/>
    <mergeCell ref="A1:P1"/>
    <mergeCell ref="A2:P2"/>
    <mergeCell ref="A3:P3"/>
    <mergeCell ref="AD3:AE3"/>
    <mergeCell ref="A4:B4"/>
    <mergeCell ref="C4:P4"/>
    <mergeCell ref="A5:P5"/>
    <mergeCell ref="A6:C6"/>
    <mergeCell ref="D6:I6"/>
    <mergeCell ref="J6:M6"/>
    <mergeCell ref="N6:P6"/>
    <mergeCell ref="J7:K7"/>
    <mergeCell ref="L7:M7"/>
    <mergeCell ref="N7:O7"/>
    <mergeCell ref="K8:P8"/>
    <mergeCell ref="M9:P9"/>
    <mergeCell ref="B7:I7"/>
    <mergeCell ref="B8:G8"/>
    <mergeCell ref="H8:J8"/>
    <mergeCell ref="A9:C10"/>
    <mergeCell ref="D9:F10"/>
    <mergeCell ref="H9:J10"/>
    <mergeCell ref="K9:L10"/>
    <mergeCell ref="J20:K20"/>
    <mergeCell ref="L20:M20"/>
    <mergeCell ref="AA40:AE40"/>
    <mergeCell ref="AA41:AE41"/>
    <mergeCell ref="AA42:AE42"/>
    <mergeCell ref="AA43:AE43"/>
    <mergeCell ref="AA44:AE44"/>
    <mergeCell ref="O36:P36"/>
    <mergeCell ref="O37:P37"/>
    <mergeCell ref="AA37:AE37"/>
    <mergeCell ref="O38:P38"/>
    <mergeCell ref="AA38:AE38"/>
    <mergeCell ref="O39:P39"/>
    <mergeCell ref="AA39:AE39"/>
    <mergeCell ref="A45:A46"/>
    <mergeCell ref="B45:J45"/>
    <mergeCell ref="K45:P46"/>
    <mergeCell ref="B46:C46"/>
    <mergeCell ref="I46:J46"/>
    <mergeCell ref="I47:J47"/>
    <mergeCell ref="K47:P47"/>
    <mergeCell ref="B47:C47"/>
    <mergeCell ref="B48:C48"/>
    <mergeCell ref="I48:J48"/>
    <mergeCell ref="K48:P48"/>
    <mergeCell ref="B49:C49"/>
    <mergeCell ref="K49:P49"/>
    <mergeCell ref="K50:P50"/>
    <mergeCell ref="AJ52:AK52"/>
    <mergeCell ref="AJ53:AK53"/>
    <mergeCell ref="AJ54:AK54"/>
    <mergeCell ref="AJ55:AK55"/>
    <mergeCell ref="AJ56:AK56"/>
    <mergeCell ref="AJ57:AK57"/>
    <mergeCell ref="AJ58:AK58"/>
    <mergeCell ref="AJ59:AK59"/>
    <mergeCell ref="T52:T53"/>
    <mergeCell ref="U52:V52"/>
    <mergeCell ref="X52:Y52"/>
    <mergeCell ref="AA52:AB52"/>
    <mergeCell ref="AD52:AE52"/>
    <mergeCell ref="AG52:AH52"/>
    <mergeCell ref="A53:P53"/>
    <mergeCell ref="A57:P57"/>
    <mergeCell ref="B58:K58"/>
    <mergeCell ref="L58:M58"/>
    <mergeCell ref="N58:P61"/>
    <mergeCell ref="B59:K59"/>
    <mergeCell ref="L59:M59"/>
    <mergeCell ref="L60:M60"/>
    <mergeCell ref="L61:M61"/>
    <mergeCell ref="A67:P67"/>
    <mergeCell ref="B68:K68"/>
    <mergeCell ref="L68:M68"/>
    <mergeCell ref="B60:K60"/>
    <mergeCell ref="B61:K61"/>
    <mergeCell ref="T65:T68"/>
    <mergeCell ref="U65:V65"/>
    <mergeCell ref="X65:AE65"/>
    <mergeCell ref="B66:K66"/>
    <mergeCell ref="L66:M66"/>
    <mergeCell ref="B75:K75"/>
    <mergeCell ref="B76:K76"/>
    <mergeCell ref="A72:P72"/>
    <mergeCell ref="B73:K73"/>
    <mergeCell ref="L73:M73"/>
    <mergeCell ref="N73:P76"/>
    <mergeCell ref="B74:K74"/>
    <mergeCell ref="L74:M74"/>
    <mergeCell ref="L75:M75"/>
    <mergeCell ref="L76:M76"/>
    <mergeCell ref="B80:K80"/>
    <mergeCell ref="B81:K81"/>
    <mergeCell ref="A77:P77"/>
    <mergeCell ref="B78:K78"/>
    <mergeCell ref="L78:M78"/>
    <mergeCell ref="N78:P81"/>
    <mergeCell ref="B79:K79"/>
    <mergeCell ref="L79:M79"/>
    <mergeCell ref="L80:M80"/>
    <mergeCell ref="M129:M130"/>
    <mergeCell ref="N129:N130"/>
    <mergeCell ref="O128:P128"/>
    <mergeCell ref="A129:A130"/>
    <mergeCell ref="B129:B130"/>
    <mergeCell ref="C129:C130"/>
    <mergeCell ref="D129:D130"/>
    <mergeCell ref="E129:E130"/>
    <mergeCell ref="F129:F130"/>
    <mergeCell ref="A121:P121"/>
    <mergeCell ref="O122:P122"/>
    <mergeCell ref="O123:P123"/>
    <mergeCell ref="O124:P124"/>
    <mergeCell ref="O125:P125"/>
    <mergeCell ref="O126:P126"/>
    <mergeCell ref="O127:P127"/>
    <mergeCell ref="G129:G130"/>
    <mergeCell ref="H129:H130"/>
    <mergeCell ref="I129:I130"/>
    <mergeCell ref="J129:J130"/>
    <mergeCell ref="K129:K130"/>
    <mergeCell ref="L129:L130"/>
    <mergeCell ref="W129:W130"/>
    <mergeCell ref="X129:X130"/>
    <mergeCell ref="Y129:Y130"/>
    <mergeCell ref="Z129:Z130"/>
    <mergeCell ref="O129:P130"/>
    <mergeCell ref="Q129:Q130"/>
    <mergeCell ref="R129:R130"/>
    <mergeCell ref="S129:S130"/>
    <mergeCell ref="T129:T130"/>
    <mergeCell ref="U129:U130"/>
    <mergeCell ref="V129:V130"/>
    <mergeCell ref="A131:P131"/>
    <mergeCell ref="A132:P132"/>
    <mergeCell ref="A133:P133"/>
    <mergeCell ref="A134:P136"/>
    <mergeCell ref="A137:P137"/>
    <mergeCell ref="A138:P140"/>
    <mergeCell ref="A141:P141"/>
    <mergeCell ref="A142:P142"/>
    <mergeCell ref="N63:P66"/>
    <mergeCell ref="N68:P71"/>
    <mergeCell ref="B69:K69"/>
    <mergeCell ref="L69:M69"/>
    <mergeCell ref="B70:K70"/>
    <mergeCell ref="L70:M70"/>
    <mergeCell ref="B71:K71"/>
    <mergeCell ref="L71:M71"/>
    <mergeCell ref="A62:P62"/>
    <mergeCell ref="B63:K63"/>
    <mergeCell ref="L63:M63"/>
    <mergeCell ref="B64:K64"/>
    <mergeCell ref="L64:M64"/>
    <mergeCell ref="B65:K65"/>
    <mergeCell ref="L65:M65"/>
    <mergeCell ref="K51:P51"/>
    <mergeCell ref="K52:P52"/>
    <mergeCell ref="A54:P54"/>
    <mergeCell ref="A55:P55"/>
    <mergeCell ref="B56:K56"/>
    <mergeCell ref="L56:M56"/>
    <mergeCell ref="N56:P56"/>
    <mergeCell ref="I49:J49"/>
    <mergeCell ref="I50:J50"/>
    <mergeCell ref="I51:J51"/>
    <mergeCell ref="I52:J52"/>
    <mergeCell ref="L81:M81"/>
    <mergeCell ref="A82:P82"/>
    <mergeCell ref="B83:K83"/>
    <mergeCell ref="L83:M83"/>
    <mergeCell ref="N83:P86"/>
    <mergeCell ref="B84:K84"/>
    <mergeCell ref="L84:M84"/>
    <mergeCell ref="B85:K85"/>
    <mergeCell ref="L85:M85"/>
    <mergeCell ref="L86:M86"/>
    <mergeCell ref="D91:E91"/>
    <mergeCell ref="F91:I91"/>
    <mergeCell ref="B86:K86"/>
    <mergeCell ref="A87:P87"/>
    <mergeCell ref="A88:P88"/>
    <mergeCell ref="A89:P89"/>
    <mergeCell ref="F90:I90"/>
    <mergeCell ref="J90:L91"/>
    <mergeCell ref="M90:P91"/>
    <mergeCell ref="B30:M30"/>
    <mergeCell ref="N30:P30"/>
    <mergeCell ref="A31:P31"/>
    <mergeCell ref="A32:P32"/>
    <mergeCell ref="O33:P33"/>
    <mergeCell ref="O34:P34"/>
    <mergeCell ref="O35:P35"/>
    <mergeCell ref="O40:P41"/>
    <mergeCell ref="A42:P42"/>
    <mergeCell ref="A43:P43"/>
    <mergeCell ref="H40:H41"/>
    <mergeCell ref="I40:I41"/>
    <mergeCell ref="J40:J41"/>
    <mergeCell ref="K40:K41"/>
    <mergeCell ref="L40:L41"/>
    <mergeCell ref="M40:M41"/>
    <mergeCell ref="N40:N41"/>
    <mergeCell ref="A40:A41"/>
    <mergeCell ref="B40:B41"/>
    <mergeCell ref="C40:C41"/>
    <mergeCell ref="D40:D41"/>
    <mergeCell ref="E40:E41"/>
    <mergeCell ref="F40:F41"/>
    <mergeCell ref="G40:G41"/>
    <mergeCell ref="A78:A81"/>
    <mergeCell ref="A83:A86"/>
    <mergeCell ref="A90:A91"/>
    <mergeCell ref="B50:C50"/>
    <mergeCell ref="B51:C51"/>
    <mergeCell ref="B52:C52"/>
    <mergeCell ref="A58:A61"/>
    <mergeCell ref="A63:A66"/>
    <mergeCell ref="A68:A71"/>
    <mergeCell ref="A73:A76"/>
    <mergeCell ref="B90:E90"/>
    <mergeCell ref="B91:C91"/>
    <mergeCell ref="B92:C92"/>
    <mergeCell ref="D92:E92"/>
    <mergeCell ref="F92:I92"/>
    <mergeCell ref="J92:L92"/>
    <mergeCell ref="M92:P92"/>
    <mergeCell ref="J106:M107"/>
    <mergeCell ref="N106:O107"/>
    <mergeCell ref="J101:K101"/>
    <mergeCell ref="L101:O101"/>
    <mergeCell ref="J102:K102"/>
    <mergeCell ref="M102:N102"/>
    <mergeCell ref="J103:K103"/>
    <mergeCell ref="M103:N103"/>
    <mergeCell ref="J104:N104"/>
    <mergeCell ref="B93:C93"/>
    <mergeCell ref="D93:E93"/>
    <mergeCell ref="F93:I93"/>
    <mergeCell ref="J93:L93"/>
    <mergeCell ref="M93:P93"/>
    <mergeCell ref="D94:E94"/>
    <mergeCell ref="M94:P94"/>
    <mergeCell ref="F96:I96"/>
    <mergeCell ref="F97:I97"/>
    <mergeCell ref="J97:L97"/>
    <mergeCell ref="M97:P97"/>
    <mergeCell ref="F98:I98"/>
    <mergeCell ref="F94:I94"/>
    <mergeCell ref="J94:L94"/>
    <mergeCell ref="F95:I95"/>
    <mergeCell ref="J95:L95"/>
    <mergeCell ref="M95:P95"/>
    <mergeCell ref="J96:L96"/>
    <mergeCell ref="M96:P96"/>
    <mergeCell ref="B94:C94"/>
    <mergeCell ref="B95:C95"/>
    <mergeCell ref="D95:E95"/>
    <mergeCell ref="B96:C96"/>
    <mergeCell ref="D96:E96"/>
    <mergeCell ref="B97:C97"/>
    <mergeCell ref="D97:E97"/>
    <mergeCell ref="A99:D100"/>
    <mergeCell ref="E99:F100"/>
    <mergeCell ref="G99:H100"/>
    <mergeCell ref="J99:M100"/>
    <mergeCell ref="N99:O100"/>
    <mergeCell ref="P99:P100"/>
    <mergeCell ref="A101:B101"/>
    <mergeCell ref="C101:F101"/>
    <mergeCell ref="G101:H101"/>
    <mergeCell ref="A102:B102"/>
    <mergeCell ref="D102:E102"/>
    <mergeCell ref="G102:H102"/>
    <mergeCell ref="A103:B103"/>
    <mergeCell ref="G103:H103"/>
    <mergeCell ref="D103:E103"/>
    <mergeCell ref="A104:E104"/>
    <mergeCell ref="G104:H104"/>
    <mergeCell ref="A106:D107"/>
    <mergeCell ref="E106:F107"/>
    <mergeCell ref="G106:H107"/>
    <mergeCell ref="P106:P107"/>
    <mergeCell ref="J108:K108"/>
    <mergeCell ref="J109:K109"/>
    <mergeCell ref="J110:K110"/>
    <mergeCell ref="M110:N110"/>
    <mergeCell ref="J111:N111"/>
    <mergeCell ref="A108:B108"/>
    <mergeCell ref="C108:F108"/>
    <mergeCell ref="G108:H108"/>
    <mergeCell ref="L108:O108"/>
    <mergeCell ref="D109:E109"/>
    <mergeCell ref="G109:H109"/>
    <mergeCell ref="M109:N109"/>
    <mergeCell ref="E113:F114"/>
    <mergeCell ref="G113:H114"/>
    <mergeCell ref="J113:M114"/>
    <mergeCell ref="N113:O114"/>
    <mergeCell ref="P113:P114"/>
    <mergeCell ref="A109:B109"/>
    <mergeCell ref="A110:B110"/>
    <mergeCell ref="D110:E110"/>
    <mergeCell ref="G110:H110"/>
    <mergeCell ref="A111:E111"/>
    <mergeCell ref="G111:H111"/>
    <mergeCell ref="A113:D114"/>
    <mergeCell ref="J115:K115"/>
    <mergeCell ref="J116:K116"/>
    <mergeCell ref="J117:K117"/>
    <mergeCell ref="M117:N117"/>
    <mergeCell ref="J118:N118"/>
    <mergeCell ref="A115:B115"/>
    <mergeCell ref="C115:F115"/>
    <mergeCell ref="G115:H115"/>
    <mergeCell ref="L115:O115"/>
    <mergeCell ref="D116:E116"/>
    <mergeCell ref="G116:H116"/>
    <mergeCell ref="M116:N116"/>
    <mergeCell ref="A116:B116"/>
    <mergeCell ref="A117:B117"/>
    <mergeCell ref="D117:E117"/>
    <mergeCell ref="G117:H117"/>
    <mergeCell ref="A118:E118"/>
    <mergeCell ref="G118:H118"/>
    <mergeCell ref="A120:P120"/>
  </mergeCells>
  <conditionalFormatting sqref="Q24:S24">
    <cfRule type="containsText" dxfId="0" priority="1" operator="containsText" text="APPROVE">
      <formula>NOT(ISERROR(SEARCH(("APPROVE"),(Q24))))</formula>
    </cfRule>
  </conditionalFormatting>
  <conditionalFormatting sqref="Q24:S24">
    <cfRule type="containsText" dxfId="1" priority="2" operator="containsText" text="REJECT">
      <formula>NOT(ISERROR(SEARCH(("REJECT"),(Q24))))</formula>
    </cfRule>
  </conditionalFormatting>
  <conditionalFormatting sqref="F92:I97">
    <cfRule type="cellIs" dxfId="2" priority="3" operator="lessThan">
      <formula>10</formula>
    </cfRule>
  </conditionalFormatting>
  <conditionalFormatting sqref="F92:I97">
    <cfRule type="cellIs" dxfId="2" priority="4" operator="lessThan">
      <formula>10</formula>
    </cfRule>
  </conditionalFormatting>
  <conditionalFormatting sqref="C4:P4">
    <cfRule type="containsBlanks" dxfId="3" priority="5">
      <formula>LEN(TRIM(C4))=0</formula>
    </cfRule>
  </conditionalFormatting>
  <conditionalFormatting sqref="D6:I6">
    <cfRule type="containsBlanks" dxfId="4" priority="6">
      <formula>LEN(TRIM(D6))=0</formula>
    </cfRule>
  </conditionalFormatting>
  <conditionalFormatting sqref="N6:P6">
    <cfRule type="containsBlanks" dxfId="3" priority="7">
      <formula>LEN(TRIM(N6))=0</formula>
    </cfRule>
  </conditionalFormatting>
  <conditionalFormatting sqref="B7:E7">
    <cfRule type="containsBlanks" dxfId="3" priority="8">
      <formula>LEN(TRIM(B7))=0</formula>
    </cfRule>
  </conditionalFormatting>
  <conditionalFormatting sqref="B8:G8">
    <cfRule type="containsBlanks" dxfId="3" priority="9">
      <formula>LEN(TRIM(B8))=0</formula>
    </cfRule>
  </conditionalFormatting>
  <conditionalFormatting sqref="K8:P8">
    <cfRule type="containsBlanks" dxfId="3" priority="10">
      <formula>LEN(TRIM(K8))=0</formula>
    </cfRule>
  </conditionalFormatting>
  <conditionalFormatting sqref="D9:E10">
    <cfRule type="containsBlanks" dxfId="3" priority="11">
      <formula>LEN(TRIM(D9))=0</formula>
    </cfRule>
  </conditionalFormatting>
  <conditionalFormatting sqref="K9:L10">
    <cfRule type="containsBlanks" dxfId="3" priority="12">
      <formula>LEN(TRIM(K9))=0</formula>
    </cfRule>
  </conditionalFormatting>
  <conditionalFormatting sqref="P7">
    <cfRule type="containsBlanks" dxfId="3" priority="13">
      <formula>LEN(TRIM(P7))=0</formula>
    </cfRule>
  </conditionalFormatting>
  <conditionalFormatting sqref="L7:M7">
    <cfRule type="containsBlanks" dxfId="3" priority="14">
      <formula>LEN(TRIM(L7))=0</formula>
    </cfRule>
  </conditionalFormatting>
  <dataValidations>
    <dataValidation type="list" allowBlank="1" showInputMessage="1" prompt="SELECT FROM DROPDOWN" sqref="C4">
      <formula1>' CIS'!$AA$37:$AE$42</formula1>
    </dataValidation>
    <dataValidation type="list" allowBlank="1" sqref="N25:N30">
      <formula1>' CIS'!$AD$25:$AD$32</formula1>
    </dataValidation>
    <dataValidation type="list" allowBlank="1" sqref="B8 K8">
      <formula1>' CIS'!$AD$15:$AD$20</formula1>
    </dataValidation>
    <dataValidation type="list" allowBlank="1" showInputMessage="1" prompt="SELECT NUMBER OF CO's" sqref="K9">
      <formula1>' CIS'!$S$9:$S$14</formula1>
    </dataValidation>
    <dataValidation type="list" allowBlank="1" showInputMessage="1" prompt="SELECT FROM DROPDOWN" sqref="N6">
      <formula1>' CIS'!$AF$17:$AF$18</formula1>
    </dataValidation>
    <dataValidation type="list" allowBlank="1" sqref="P7">
      <formula1>' CIS'!$AE$17:$AE$24</formula1>
    </dataValidation>
    <dataValidation type="list" allowBlank="1" sqref="A21:D21 F21 H21 J21 L21 N21">
      <formula1>' CIS'!$AD$22:$AD$23</formula1>
    </dataValidation>
    <dataValidation type="list" allowBlank="1" sqref="B34:O39">
      <formula1>' CIS'!$AE$25:$AE$28</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2.63" defaultRowHeight="15.75"/>
  <cols>
    <col customWidth="1" min="1" max="1" width="10.38"/>
    <col customWidth="1" min="2" max="2" width="19.63"/>
    <col customWidth="1" min="3" max="3" width="46.75"/>
    <col hidden="1" min="4" max="25" width="12.63"/>
  </cols>
  <sheetData>
    <row r="1">
      <c r="A1" s="113" t="s">
        <v>181</v>
      </c>
      <c r="B1" s="3"/>
      <c r="C1" s="4"/>
    </row>
    <row r="2">
      <c r="A2" s="114" t="s">
        <v>60</v>
      </c>
      <c r="B2" s="3"/>
      <c r="C2" s="4"/>
    </row>
    <row r="3">
      <c r="A3" s="115" t="s">
        <v>182</v>
      </c>
      <c r="B3" s="3"/>
      <c r="C3" s="4"/>
    </row>
    <row r="4">
      <c r="A4" s="116" t="s">
        <v>183</v>
      </c>
      <c r="B4" s="116" t="s">
        <v>184</v>
      </c>
      <c r="C4" s="116" t="s">
        <v>185</v>
      </c>
    </row>
    <row r="5">
      <c r="A5" s="116">
        <v>1.0</v>
      </c>
      <c r="B5" s="117">
        <v>1.6010321812E10</v>
      </c>
      <c r="C5" s="118" t="s">
        <v>186</v>
      </c>
    </row>
    <row r="6">
      <c r="A6" s="116">
        <v>2.0</v>
      </c>
      <c r="B6" s="117">
        <v>1.6010120185E10</v>
      </c>
      <c r="C6" s="118" t="s">
        <v>187</v>
      </c>
    </row>
    <row r="7">
      <c r="A7" s="116">
        <v>3.0</v>
      </c>
      <c r="B7" s="117">
        <v>1.6010220017E10</v>
      </c>
      <c r="C7" s="118" t="s">
        <v>188</v>
      </c>
    </row>
    <row r="8">
      <c r="A8" s="116">
        <v>4.0</v>
      </c>
      <c r="B8" s="117">
        <v>1.6010220032E10</v>
      </c>
      <c r="C8" s="118" t="s">
        <v>189</v>
      </c>
    </row>
    <row r="9">
      <c r="A9" s="116">
        <v>5.0</v>
      </c>
      <c r="B9" s="117">
        <v>1.601052001E10</v>
      </c>
      <c r="C9" s="118" t="s">
        <v>190</v>
      </c>
    </row>
    <row r="10">
      <c r="A10" s="116">
        <v>6.0</v>
      </c>
      <c r="B10" s="117">
        <v>1.6010320111E10</v>
      </c>
      <c r="C10" s="119" t="s">
        <v>191</v>
      </c>
    </row>
    <row r="11">
      <c r="A11" s="116">
        <v>7.0</v>
      </c>
      <c r="B11" s="120"/>
      <c r="C11" s="121"/>
    </row>
    <row r="12">
      <c r="A12" s="116">
        <v>8.0</v>
      </c>
      <c r="B12" s="120"/>
      <c r="C12" s="121"/>
    </row>
    <row r="13">
      <c r="A13" s="116">
        <v>9.0</v>
      </c>
      <c r="B13" s="120"/>
      <c r="C13" s="121"/>
    </row>
    <row r="14">
      <c r="A14" s="116">
        <v>10.0</v>
      </c>
      <c r="B14" s="120"/>
      <c r="C14" s="121"/>
    </row>
    <row r="15">
      <c r="A15" s="116">
        <v>11.0</v>
      </c>
      <c r="B15" s="120"/>
      <c r="C15" s="121"/>
    </row>
    <row r="16">
      <c r="A16" s="116">
        <v>12.0</v>
      </c>
      <c r="B16" s="120"/>
      <c r="C16" s="121"/>
    </row>
    <row r="17">
      <c r="A17" s="116">
        <v>13.0</v>
      </c>
      <c r="B17" s="120"/>
      <c r="C17" s="121"/>
    </row>
    <row r="18">
      <c r="A18" s="116">
        <v>14.0</v>
      </c>
      <c r="B18" s="120"/>
      <c r="C18" s="121"/>
    </row>
    <row r="19">
      <c r="A19" s="116">
        <v>15.0</v>
      </c>
      <c r="B19" s="120"/>
      <c r="C19" s="121"/>
    </row>
    <row r="20">
      <c r="A20" s="116">
        <v>16.0</v>
      </c>
      <c r="B20" s="120"/>
      <c r="C20" s="121"/>
    </row>
    <row r="21">
      <c r="A21" s="116">
        <v>17.0</v>
      </c>
      <c r="B21" s="120"/>
      <c r="C21" s="121"/>
    </row>
    <row r="22">
      <c r="A22" s="116">
        <v>18.0</v>
      </c>
      <c r="B22" s="120"/>
      <c r="C22" s="121"/>
    </row>
    <row r="23">
      <c r="A23" s="116">
        <v>19.0</v>
      </c>
      <c r="B23" s="120"/>
      <c r="C23" s="121"/>
    </row>
    <row r="24">
      <c r="A24" s="116">
        <v>20.0</v>
      </c>
      <c r="B24" s="120"/>
      <c r="C24" s="121"/>
    </row>
    <row r="25">
      <c r="A25" s="116">
        <v>21.0</v>
      </c>
      <c r="B25" s="120"/>
      <c r="C25" s="121"/>
    </row>
    <row r="26">
      <c r="A26" s="116">
        <v>22.0</v>
      </c>
      <c r="B26" s="120"/>
      <c r="C26" s="121"/>
    </row>
    <row r="27">
      <c r="A27" s="116">
        <v>23.0</v>
      </c>
      <c r="B27" s="120"/>
      <c r="C27" s="121"/>
    </row>
    <row r="28">
      <c r="A28" s="116">
        <v>24.0</v>
      </c>
      <c r="B28" s="120"/>
      <c r="C28" s="121"/>
    </row>
    <row r="29">
      <c r="A29" s="116">
        <v>25.0</v>
      </c>
      <c r="B29" s="120"/>
      <c r="C29" s="121"/>
    </row>
    <row r="30">
      <c r="A30" s="116">
        <v>26.0</v>
      </c>
      <c r="B30" s="120"/>
      <c r="C30" s="121"/>
    </row>
    <row r="31">
      <c r="A31" s="116">
        <v>27.0</v>
      </c>
      <c r="B31" s="120"/>
      <c r="C31" s="121"/>
    </row>
    <row r="32">
      <c r="A32" s="116">
        <v>28.0</v>
      </c>
      <c r="B32" s="120"/>
      <c r="C32" s="121"/>
    </row>
    <row r="33">
      <c r="A33" s="116">
        <v>29.0</v>
      </c>
      <c r="B33" s="120"/>
      <c r="C33" s="121"/>
    </row>
    <row r="34">
      <c r="A34" s="116">
        <v>30.0</v>
      </c>
      <c r="B34" s="120"/>
      <c r="C34" s="121"/>
    </row>
    <row r="35">
      <c r="A35" s="116">
        <v>31.0</v>
      </c>
      <c r="B35" s="120"/>
      <c r="C35" s="121"/>
    </row>
    <row r="36">
      <c r="A36" s="116">
        <v>32.0</v>
      </c>
      <c r="B36" s="120"/>
      <c r="C36" s="121"/>
    </row>
    <row r="37">
      <c r="A37" s="116">
        <v>33.0</v>
      </c>
      <c r="B37" s="120"/>
      <c r="C37" s="121"/>
    </row>
    <row r="38">
      <c r="A38" s="116">
        <v>34.0</v>
      </c>
      <c r="B38" s="120"/>
      <c r="C38" s="121"/>
    </row>
    <row r="39">
      <c r="A39" s="116">
        <v>35.0</v>
      </c>
      <c r="B39" s="120"/>
      <c r="C39" s="121"/>
    </row>
    <row r="40">
      <c r="A40" s="116">
        <v>36.0</v>
      </c>
      <c r="B40" s="120"/>
      <c r="C40" s="121"/>
    </row>
    <row r="41">
      <c r="A41" s="116">
        <v>37.0</v>
      </c>
      <c r="B41" s="120"/>
      <c r="C41" s="121"/>
    </row>
    <row r="42">
      <c r="A42" s="116">
        <v>38.0</v>
      </c>
      <c r="B42" s="120"/>
      <c r="C42" s="121"/>
    </row>
    <row r="43">
      <c r="A43" s="116">
        <v>39.0</v>
      </c>
      <c r="B43" s="120"/>
      <c r="C43" s="121"/>
    </row>
    <row r="44">
      <c r="A44" s="116">
        <v>40.0</v>
      </c>
      <c r="B44" s="120"/>
      <c r="C44" s="121"/>
    </row>
    <row r="45">
      <c r="A45" s="116">
        <v>41.0</v>
      </c>
      <c r="B45" s="120"/>
      <c r="C45" s="121"/>
    </row>
    <row r="46">
      <c r="A46" s="116">
        <v>42.0</v>
      </c>
      <c r="B46" s="120"/>
      <c r="C46" s="121"/>
    </row>
    <row r="47">
      <c r="A47" s="116">
        <v>43.0</v>
      </c>
      <c r="B47" s="120"/>
      <c r="C47" s="121"/>
    </row>
    <row r="48">
      <c r="A48" s="116">
        <v>44.0</v>
      </c>
      <c r="B48" s="120"/>
      <c r="C48" s="121"/>
    </row>
    <row r="49">
      <c r="A49" s="116">
        <v>45.0</v>
      </c>
      <c r="B49" s="120"/>
      <c r="C49" s="121"/>
    </row>
    <row r="50">
      <c r="A50" s="116">
        <v>46.0</v>
      </c>
      <c r="B50" s="120"/>
      <c r="C50" s="121"/>
    </row>
    <row r="51">
      <c r="A51" s="116">
        <v>47.0</v>
      </c>
      <c r="B51" s="120"/>
      <c r="C51" s="121"/>
    </row>
    <row r="52">
      <c r="A52" s="116">
        <v>48.0</v>
      </c>
      <c r="B52" s="120"/>
      <c r="C52" s="121"/>
    </row>
    <row r="53">
      <c r="A53" s="116">
        <v>49.0</v>
      </c>
      <c r="B53" s="120"/>
      <c r="C53" s="121"/>
    </row>
    <row r="54">
      <c r="A54" s="116">
        <v>50.0</v>
      </c>
      <c r="B54" s="120"/>
      <c r="C54" s="121"/>
    </row>
    <row r="55">
      <c r="A55" s="116">
        <v>51.0</v>
      </c>
      <c r="B55" s="120"/>
      <c r="C55" s="121"/>
    </row>
    <row r="56">
      <c r="A56" s="116">
        <v>52.0</v>
      </c>
      <c r="B56" s="120"/>
      <c r="C56" s="121"/>
    </row>
    <row r="57">
      <c r="A57" s="116">
        <v>53.0</v>
      </c>
      <c r="B57" s="120"/>
      <c r="C57" s="121"/>
    </row>
    <row r="58">
      <c r="A58" s="116">
        <v>54.0</v>
      </c>
      <c r="B58" s="120"/>
      <c r="C58" s="121"/>
    </row>
    <row r="59">
      <c r="A59" s="116">
        <v>55.0</v>
      </c>
      <c r="B59" s="120"/>
      <c r="C59" s="121"/>
    </row>
    <row r="60">
      <c r="A60" s="116">
        <v>56.0</v>
      </c>
      <c r="B60" s="120"/>
      <c r="C60" s="121"/>
    </row>
    <row r="61">
      <c r="A61" s="116">
        <v>57.0</v>
      </c>
      <c r="B61" s="120"/>
      <c r="C61" s="121"/>
    </row>
    <row r="62">
      <c r="A62" s="116">
        <v>58.0</v>
      </c>
      <c r="B62" s="120"/>
      <c r="C62" s="121"/>
    </row>
    <row r="63">
      <c r="A63" s="116">
        <v>59.0</v>
      </c>
      <c r="B63" s="120"/>
      <c r="C63" s="121"/>
    </row>
    <row r="64">
      <c r="A64" s="116">
        <v>60.0</v>
      </c>
      <c r="B64" s="120"/>
      <c r="C64" s="121"/>
    </row>
    <row r="65">
      <c r="A65" s="116">
        <v>61.0</v>
      </c>
      <c r="B65" s="120"/>
      <c r="C65" s="121"/>
    </row>
    <row r="66">
      <c r="A66" s="116">
        <v>62.0</v>
      </c>
      <c r="B66" s="120"/>
      <c r="C66" s="121"/>
    </row>
    <row r="67">
      <c r="A67" s="116">
        <v>63.0</v>
      </c>
      <c r="B67" s="120"/>
      <c r="C67" s="121"/>
    </row>
    <row r="68">
      <c r="A68" s="116">
        <v>64.0</v>
      </c>
      <c r="B68" s="120"/>
      <c r="C68" s="121"/>
    </row>
    <row r="69">
      <c r="A69" s="116">
        <v>65.0</v>
      </c>
      <c r="B69" s="120"/>
      <c r="C69" s="121"/>
    </row>
    <row r="70">
      <c r="A70" s="116">
        <v>66.0</v>
      </c>
      <c r="B70" s="120"/>
      <c r="C70" s="121"/>
    </row>
    <row r="71">
      <c r="A71" s="116">
        <v>67.0</v>
      </c>
      <c r="B71" s="120"/>
      <c r="C71" s="121"/>
    </row>
    <row r="72">
      <c r="A72" s="116">
        <v>68.0</v>
      </c>
      <c r="B72" s="120"/>
      <c r="C72" s="121"/>
    </row>
    <row r="73">
      <c r="A73" s="116">
        <v>69.0</v>
      </c>
      <c r="B73" s="120"/>
      <c r="C73" s="121"/>
    </row>
    <row r="74">
      <c r="A74" s="116">
        <v>70.0</v>
      </c>
      <c r="B74" s="120"/>
      <c r="C74" s="121"/>
    </row>
    <row r="75">
      <c r="A75" s="116">
        <v>71.0</v>
      </c>
      <c r="B75" s="120"/>
      <c r="C75" s="121"/>
    </row>
    <row r="76">
      <c r="A76" s="116">
        <v>72.0</v>
      </c>
      <c r="B76" s="120"/>
      <c r="C76" s="121"/>
    </row>
    <row r="77">
      <c r="A77" s="116">
        <v>73.0</v>
      </c>
      <c r="B77" s="120"/>
      <c r="C77" s="121"/>
    </row>
    <row r="78">
      <c r="A78" s="116">
        <v>74.0</v>
      </c>
      <c r="B78" s="120"/>
      <c r="C78" s="121"/>
    </row>
    <row r="79">
      <c r="A79" s="116">
        <v>75.0</v>
      </c>
      <c r="B79" s="122"/>
      <c r="C79" s="122"/>
    </row>
    <row r="80">
      <c r="A80" s="116">
        <v>76.0</v>
      </c>
      <c r="B80" s="116"/>
      <c r="C80" s="116"/>
    </row>
    <row r="81">
      <c r="A81" s="116">
        <v>77.0</v>
      </c>
      <c r="B81" s="116"/>
      <c r="C81" s="123"/>
    </row>
    <row r="82">
      <c r="A82" s="116">
        <v>78.0</v>
      </c>
      <c r="B82" s="116"/>
      <c r="C82" s="123"/>
    </row>
    <row r="83">
      <c r="A83" s="116">
        <v>79.0</v>
      </c>
      <c r="B83" s="116"/>
      <c r="C83" s="123"/>
    </row>
    <row r="84">
      <c r="A84" s="116">
        <v>80.0</v>
      </c>
      <c r="B84" s="116"/>
      <c r="C84" s="123"/>
    </row>
    <row r="85">
      <c r="A85" s="116">
        <v>81.0</v>
      </c>
      <c r="B85" s="124"/>
      <c r="C85" s="125"/>
    </row>
    <row r="86">
      <c r="A86" s="116">
        <v>82.0</v>
      </c>
      <c r="B86" s="124"/>
      <c r="C86" s="124"/>
    </row>
    <row r="87">
      <c r="A87" s="116">
        <v>83.0</v>
      </c>
      <c r="B87" s="124"/>
      <c r="C87" s="125"/>
    </row>
    <row r="88">
      <c r="A88" s="116">
        <v>84.0</v>
      </c>
      <c r="B88" s="124"/>
      <c r="C88" s="125"/>
    </row>
    <row r="89">
      <c r="A89" s="116">
        <v>85.0</v>
      </c>
      <c r="B89" s="124"/>
      <c r="C89" s="125"/>
    </row>
    <row r="90">
      <c r="A90" s="116">
        <v>86.0</v>
      </c>
      <c r="B90" s="124"/>
      <c r="C90" s="125"/>
    </row>
    <row r="91">
      <c r="A91" s="116">
        <v>87.0</v>
      </c>
      <c r="B91" s="124"/>
      <c r="C91" s="125"/>
    </row>
    <row r="92">
      <c r="A92" s="116">
        <v>88.0</v>
      </c>
      <c r="B92" s="124"/>
      <c r="C92" s="125"/>
    </row>
    <row r="93">
      <c r="A93" s="116">
        <v>89.0</v>
      </c>
      <c r="B93" s="124"/>
      <c r="C93" s="125"/>
    </row>
    <row r="94">
      <c r="A94" s="116">
        <v>90.0</v>
      </c>
      <c r="B94" s="124"/>
      <c r="C94" s="125"/>
    </row>
    <row r="95">
      <c r="A95" s="33"/>
    </row>
    <row r="96" hidden="1">
      <c r="A96" s="33"/>
    </row>
    <row r="97" hidden="1">
      <c r="A97" s="33"/>
    </row>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sheetData>
  <mergeCells count="3">
    <mergeCell ref="A1:C1"/>
    <mergeCell ref="A2:C2"/>
    <mergeCell ref="A3:C3"/>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2.63" defaultRowHeight="15.75"/>
  <cols>
    <col customWidth="1" min="1" max="1" width="5.75"/>
    <col customWidth="1" min="2" max="2" width="17.25"/>
    <col customWidth="1" min="3" max="3" width="44.75"/>
    <col customWidth="1" min="4" max="8" width="11.0"/>
    <col hidden="1" min="10" max="33" width="12.63"/>
  </cols>
  <sheetData>
    <row r="1">
      <c r="A1" s="126" t="str">
        <f>' CIS'!2:2</f>
        <v>K.J. Somaiya College of Engineeing, Mumbai-77</v>
      </c>
      <c r="B1" s="3"/>
      <c r="C1" s="3"/>
      <c r="D1" s="3"/>
      <c r="E1" s="3"/>
      <c r="F1" s="3"/>
      <c r="G1" s="3"/>
      <c r="H1" s="3"/>
      <c r="I1" s="4"/>
      <c r="AB1" s="127" t="s">
        <v>141</v>
      </c>
      <c r="AC1" s="3"/>
      <c r="AD1" s="3"/>
      <c r="AE1" s="3"/>
      <c r="AF1" s="4"/>
    </row>
    <row r="2">
      <c r="A2" s="128" t="str">
        <f>' CIS'!A3</f>
        <v>(A Constituent College of Somaiya Vidyavihar University)</v>
      </c>
      <c r="B2" s="3"/>
      <c r="C2" s="3"/>
      <c r="D2" s="3"/>
      <c r="E2" s="3"/>
      <c r="F2" s="3"/>
      <c r="G2" s="3"/>
      <c r="H2" s="3"/>
      <c r="I2" s="4"/>
      <c r="AB2" s="129" t="s">
        <v>192</v>
      </c>
      <c r="AC2" s="129" t="s">
        <v>193</v>
      </c>
      <c r="AD2" s="129" t="s">
        <v>194</v>
      </c>
      <c r="AE2" s="129" t="s">
        <v>195</v>
      </c>
      <c r="AF2" s="129" t="s">
        <v>196</v>
      </c>
    </row>
    <row r="3">
      <c r="A3" s="126" t="str">
        <f>' CIS'!A4</f>
        <v>Department:</v>
      </c>
      <c r="B3" s="3"/>
      <c r="C3" s="4"/>
      <c r="D3" s="130" t="str">
        <f>' CIS'!C4</f>
        <v/>
      </c>
      <c r="E3" s="3"/>
      <c r="F3" s="3"/>
      <c r="G3" s="3"/>
      <c r="H3" s="3"/>
      <c r="I3" s="4"/>
      <c r="AB3" s="131" t="str">
        <f>IF(N12="CO 1",(D109/D110)*100,"")</f>
        <v/>
      </c>
      <c r="AC3" s="132" t="str">
        <f>IF(N14="CO 1",(E109/E110)*100,"")</f>
        <v/>
      </c>
      <c r="AD3" s="132" t="str">
        <f>IF(N15="CO 1",(F109/F110)*100,"")</f>
        <v/>
      </c>
      <c r="AE3" s="132" t="str">
        <f>IF($N$16="CO 1",($G$109/$G$110)*100,"")</f>
        <v/>
      </c>
      <c r="AF3" s="132" t="str">
        <f>IF($N$17="CO 1",($H$109/$H$110)*100,"")</f>
        <v/>
      </c>
    </row>
    <row r="4">
      <c r="A4" s="126" t="str">
        <f>' CIS'!A7</f>
        <v>Course Name:</v>
      </c>
      <c r="B4" s="4"/>
      <c r="C4" s="126" t="str">
        <f>' CIS'!B7</f>
        <v/>
      </c>
      <c r="D4" s="3"/>
      <c r="E4" s="4"/>
      <c r="F4" s="133" t="s">
        <v>68</v>
      </c>
      <c r="G4" s="4"/>
      <c r="H4" s="134" t="str">
        <f>' CIS'!P7</f>
        <v/>
      </c>
      <c r="I4" s="3"/>
      <c r="AB4" s="131" t="str">
        <f>IF(P12="CO 1",(D109/D110)*100,"")</f>
        <v/>
      </c>
      <c r="AC4" s="132" t="str">
        <f>IF(P14="CO 1",(E109/E110)*100,"")</f>
        <v/>
      </c>
      <c r="AD4" s="132" t="str">
        <f>IF(P15="CO 1",(F109/F110)*100,"")</f>
        <v/>
      </c>
      <c r="AE4" s="132" t="str">
        <f>IF($P$16="CO 1",($G$109/$G$110)*100,"")</f>
        <v/>
      </c>
      <c r="AF4" s="132" t="str">
        <f>IF($P$17="CO 1",($H$109/$H$110)*100,"")</f>
        <v/>
      </c>
      <c r="AG4" s="33">
        <v>2.0</v>
      </c>
    </row>
    <row r="5">
      <c r="A5" s="135" t="s">
        <v>197</v>
      </c>
      <c r="B5" s="3"/>
      <c r="C5" s="3"/>
      <c r="D5" s="3"/>
      <c r="E5" s="3"/>
      <c r="F5" s="3"/>
      <c r="G5" s="3"/>
      <c r="H5" s="3"/>
      <c r="I5" s="4"/>
      <c r="K5" s="63"/>
      <c r="L5" s="63"/>
      <c r="M5" s="61" t="str">
        <f t="shared" ref="M5:Q5" si="1">D8</f>
        <v/>
      </c>
      <c r="N5" s="61" t="str">
        <f t="shared" si="1"/>
        <v/>
      </c>
      <c r="O5" s="61" t="str">
        <f t="shared" si="1"/>
        <v/>
      </c>
      <c r="P5" s="61" t="str">
        <f t="shared" si="1"/>
        <v/>
      </c>
      <c r="Q5" s="61" t="str">
        <f t="shared" si="1"/>
        <v/>
      </c>
      <c r="AB5" s="136" t="str">
        <f>IF(R12="CO 1",(D109/D110)*100,"")</f>
        <v/>
      </c>
      <c r="AC5" s="136" t="str">
        <f>IF(R14="CO 1",(E109/E110)*100,"")</f>
        <v/>
      </c>
      <c r="AD5" s="137" t="str">
        <f>IF(R15="CO 1",(F109/F110)*100,"")</f>
        <v/>
      </c>
      <c r="AE5" s="132" t="str">
        <f>IF($R$16="CO 1",($G$109/$G$110)*100,"")</f>
        <v/>
      </c>
      <c r="AF5" s="137" t="str">
        <f>IF($R$17="CO 1",($H$109/$H$110)*100,"")</f>
        <v/>
      </c>
      <c r="AG5" s="138">
        <v>3.0</v>
      </c>
    </row>
    <row r="6">
      <c r="K6" s="139"/>
      <c r="L6" s="139"/>
      <c r="M6" s="140" t="str">
        <f t="shared" ref="M6:Q6" si="2">D9</f>
        <v/>
      </c>
      <c r="N6" s="140" t="str">
        <f t="shared" si="2"/>
        <v/>
      </c>
      <c r="O6" s="140" t="str">
        <f t="shared" si="2"/>
        <v/>
      </c>
      <c r="P6" s="61" t="str">
        <f t="shared" si="2"/>
        <v/>
      </c>
      <c r="Q6" s="61" t="str">
        <f t="shared" si="2"/>
        <v/>
      </c>
      <c r="AB6" s="141" t="str">
        <f>IF($T$12="CO 1",($D$109/$D$110)*100,"")</f>
        <v/>
      </c>
      <c r="AC6" s="141" t="str">
        <f>IF($T$14="CO 1",($D$109/$D$110)*100,"")</f>
        <v/>
      </c>
      <c r="AD6" s="141" t="str">
        <f>IF($T$15="CO 1",($D$109/$D$110)*100,"")</f>
        <v/>
      </c>
      <c r="AE6" s="132" t="str">
        <f>IF($T$16="CO 1",($G$109/$G$110)*100,"")</f>
        <v/>
      </c>
      <c r="AF6" s="141" t="str">
        <f>IF($T$17="CO 1",($H$109/$H$110)*100,"")</f>
        <v/>
      </c>
      <c r="AG6" s="142">
        <v>4.0</v>
      </c>
    </row>
    <row r="7">
      <c r="A7" s="143" t="s">
        <v>198</v>
      </c>
      <c r="B7" s="3"/>
      <c r="C7" s="4"/>
      <c r="D7" s="124" t="s">
        <v>192</v>
      </c>
      <c r="E7" s="124" t="s">
        <v>193</v>
      </c>
      <c r="F7" s="124" t="s">
        <v>194</v>
      </c>
      <c r="G7" s="124" t="s">
        <v>195</v>
      </c>
      <c r="H7" s="124" t="s">
        <v>196</v>
      </c>
      <c r="I7" s="82" t="s">
        <v>199</v>
      </c>
      <c r="K7" s="61"/>
      <c r="L7" s="61"/>
      <c r="M7" s="61" t="str">
        <f t="shared" ref="M7:Q7" si="3">D10</f>
        <v/>
      </c>
      <c r="N7" s="61" t="str">
        <f t="shared" si="3"/>
        <v/>
      </c>
      <c r="O7" s="61" t="str">
        <f t="shared" si="3"/>
        <v/>
      </c>
      <c r="P7" s="61" t="str">
        <f t="shared" si="3"/>
        <v/>
      </c>
      <c r="Q7" s="61" t="str">
        <f t="shared" si="3"/>
        <v/>
      </c>
      <c r="Z7" s="96" t="s">
        <v>141</v>
      </c>
      <c r="AA7" s="144" t="str">
        <f>IF(COUNTBLANK(AB9:AF9)=5,"",AVERAGE(AB9:AF9))</f>
        <v/>
      </c>
      <c r="AB7" s="129" t="str">
        <f>IF($V$12="CO 1",($D$109/$D$110)*100,"")</f>
        <v/>
      </c>
      <c r="AC7" s="129" t="str">
        <f>IF($V$14="CO 1",($D$109/$D$110)*100,"")</f>
        <v/>
      </c>
      <c r="AD7" s="129" t="str">
        <f>IF($V$15="CO 1",($D$109/$D$110)*100,"")</f>
        <v/>
      </c>
      <c r="AE7" s="132" t="str">
        <f>IF($V$16="CO 1",($G$109/$G$110)*100,"")</f>
        <v/>
      </c>
      <c r="AF7" s="129" t="str">
        <f>IF($V$17="CO 1",($H$109/$H$110)*100,"")</f>
        <v/>
      </c>
      <c r="AG7" s="142">
        <v>5.0</v>
      </c>
    </row>
    <row r="8">
      <c r="A8" s="145" t="s">
        <v>200</v>
      </c>
      <c r="B8" s="46"/>
      <c r="C8" s="47"/>
      <c r="D8" s="146"/>
      <c r="E8" s="146"/>
      <c r="F8" s="146"/>
      <c r="G8" s="146"/>
      <c r="H8" s="146"/>
      <c r="I8" s="91"/>
      <c r="K8" s="61"/>
      <c r="L8" s="61"/>
      <c r="M8" s="61" t="str">
        <f t="shared" ref="M8:Q8" si="4">D11</f>
        <v/>
      </c>
      <c r="N8" s="61" t="str">
        <f t="shared" si="4"/>
        <v/>
      </c>
      <c r="O8" s="61" t="str">
        <f t="shared" si="4"/>
        <v/>
      </c>
      <c r="P8" s="61" t="str">
        <f t="shared" si="4"/>
        <v/>
      </c>
      <c r="Q8" s="61" t="str">
        <f t="shared" si="4"/>
        <v/>
      </c>
      <c r="Z8" s="96" t="s">
        <v>142</v>
      </c>
      <c r="AA8" s="144" t="str">
        <f>IF(COUNTBLANK(AB18:AF18)=5,"",AVERAGE(AB18:AF18))</f>
        <v/>
      </c>
      <c r="AB8" s="129" t="str">
        <f>IF($X$12="CO 1",($D$109/$D$110)*100,"")</f>
        <v/>
      </c>
      <c r="AC8" s="129" t="str">
        <f>IF($X$14="CO 1",($D$109/$D$110)*100,"")</f>
        <v/>
      </c>
      <c r="AD8" s="129" t="str">
        <f>IF($X$15="CO 1",($D$109/$D$110)*100,"")</f>
        <v/>
      </c>
      <c r="AE8" s="132" t="str">
        <f>IF($X$16="CO 1",($G$109/$G$110)*100,"")</f>
        <v/>
      </c>
      <c r="AF8" s="129" t="str">
        <f>IF($X$17="CO 1",($H$109/$H$110)*100,"")</f>
        <v/>
      </c>
      <c r="AG8" s="142">
        <v>6.0</v>
      </c>
    </row>
    <row r="9">
      <c r="A9" s="54"/>
      <c r="C9" s="55"/>
      <c r="D9" s="146"/>
      <c r="E9" s="146"/>
      <c r="F9" s="146"/>
      <c r="G9" s="146"/>
      <c r="H9" s="146"/>
      <c r="I9" s="91"/>
      <c r="K9" s="61"/>
      <c r="L9" s="61"/>
      <c r="M9" s="61" t="str">
        <f t="shared" ref="M9:Q9" si="5">D12</f>
        <v/>
      </c>
      <c r="N9" s="61" t="str">
        <f t="shared" si="5"/>
        <v/>
      </c>
      <c r="O9" s="61" t="str">
        <f t="shared" si="5"/>
        <v/>
      </c>
      <c r="P9" s="61" t="str">
        <f t="shared" si="5"/>
        <v/>
      </c>
      <c r="Q9" s="61" t="str">
        <f t="shared" si="5"/>
        <v/>
      </c>
      <c r="Z9" s="96" t="s">
        <v>145</v>
      </c>
      <c r="AA9" s="144" t="str">
        <f>IF(COUNTBLANK(AB27:AF27)=5,"",AVERAGE(AB27:AF27))</f>
        <v/>
      </c>
      <c r="AB9" s="147" t="str">
        <f t="shared" ref="AB9:AF9" si="6">IF(countblank(AB3:AB8)=6,"",average(AB3:AB8))</f>
        <v/>
      </c>
      <c r="AC9" s="147" t="str">
        <f t="shared" si="6"/>
        <v/>
      </c>
      <c r="AD9" s="147" t="str">
        <f t="shared" si="6"/>
        <v/>
      </c>
      <c r="AE9" s="147" t="str">
        <f t="shared" si="6"/>
        <v/>
      </c>
      <c r="AF9" s="147" t="str">
        <f t="shared" si="6"/>
        <v/>
      </c>
      <c r="AG9" s="142">
        <v>7.0</v>
      </c>
    </row>
    <row r="10">
      <c r="A10" s="54"/>
      <c r="C10" s="55"/>
      <c r="D10" s="146"/>
      <c r="E10" s="146"/>
      <c r="F10" s="146"/>
      <c r="G10" s="146"/>
      <c r="H10" s="146"/>
      <c r="I10" s="91"/>
      <c r="K10" s="61"/>
      <c r="L10" s="61"/>
      <c r="M10" s="61" t="str">
        <f t="shared" ref="M10:Q10" si="7">D13</f>
        <v/>
      </c>
      <c r="N10" s="61" t="str">
        <f t="shared" si="7"/>
        <v/>
      </c>
      <c r="O10" s="61" t="str">
        <f t="shared" si="7"/>
        <v/>
      </c>
      <c r="P10" s="61" t="str">
        <f t="shared" si="7"/>
        <v/>
      </c>
      <c r="Q10" s="61" t="str">
        <f t="shared" si="7"/>
        <v/>
      </c>
      <c r="Z10" s="96" t="s">
        <v>146</v>
      </c>
      <c r="AA10" s="144" t="str">
        <f>IF(COUNTBLANK(AB36:AF36)=5,"",AVERAGE(AB36:AF36))</f>
        <v/>
      </c>
      <c r="AB10" s="127" t="s">
        <v>142</v>
      </c>
      <c r="AC10" s="3"/>
      <c r="AD10" s="3"/>
      <c r="AE10" s="3"/>
      <c r="AF10" s="4"/>
      <c r="AG10" s="142"/>
    </row>
    <row r="11">
      <c r="A11" s="54"/>
      <c r="C11" s="55"/>
      <c r="D11" s="146"/>
      <c r="E11" s="146"/>
      <c r="F11" s="146"/>
      <c r="G11" s="146"/>
      <c r="H11" s="146"/>
      <c r="I11" s="91"/>
      <c r="K11" s="61"/>
      <c r="L11" s="61"/>
      <c r="M11" s="61"/>
      <c r="N11" s="61"/>
      <c r="O11" s="61"/>
      <c r="P11" s="61"/>
      <c r="Q11" s="148"/>
      <c r="Z11" s="96" t="s">
        <v>147</v>
      </c>
      <c r="AA11" s="144" t="str">
        <f>IF(COUNTBLANK(AB45:AF45)=5,"",AVERAGE(AB45:AF45))</f>
        <v/>
      </c>
      <c r="AB11" s="129" t="s">
        <v>192</v>
      </c>
      <c r="AC11" s="129" t="s">
        <v>193</v>
      </c>
      <c r="AD11" s="129" t="s">
        <v>194</v>
      </c>
      <c r="AE11" s="129" t="s">
        <v>195</v>
      </c>
      <c r="AF11" s="129" t="s">
        <v>196</v>
      </c>
      <c r="AG11" s="142"/>
    </row>
    <row r="12">
      <c r="A12" s="54"/>
      <c r="C12" s="55"/>
      <c r="D12" s="146"/>
      <c r="E12" s="146"/>
      <c r="F12" s="146"/>
      <c r="G12" s="146"/>
      <c r="H12" s="146"/>
      <c r="I12" s="91"/>
      <c r="K12" s="61"/>
      <c r="L12" s="61"/>
      <c r="M12" s="61" t="str">
        <f>IFERROR(__xludf.DUMMYFUNCTION("SPLIT(M5,""_"")"),"#VALUE!")</f>
        <v>#VALUE!</v>
      </c>
      <c r="N12" s="61"/>
      <c r="O12" s="61" t="str">
        <f>IFERROR(__xludf.DUMMYFUNCTION("SPLIT(M6,""_"")"),"#VALUE!")</f>
        <v>#VALUE!</v>
      </c>
      <c r="P12" s="61"/>
      <c r="Q12" s="148" t="str">
        <f>IFERROR(__xludf.DUMMYFUNCTION("split(M7,""_"")"),"#VALUE!")</f>
        <v>#VALUE!</v>
      </c>
      <c r="S12" t="str">
        <f>IFERROR(__xludf.DUMMYFUNCTION("split(M8,""_"")"),"#VALUE!")</f>
        <v>#VALUE!</v>
      </c>
      <c r="U12" t="str">
        <f>IFERROR(__xludf.DUMMYFUNCTION("split(M9,""_"")"),"#VALUE!")</f>
        <v>#VALUE!</v>
      </c>
      <c r="W12" t="str">
        <f>IFERROR(__xludf.DUMMYFUNCTION("split(M10,""_"")"),"#VALUE!")</f>
        <v>#VALUE!</v>
      </c>
      <c r="Z12" s="96" t="s">
        <v>148</v>
      </c>
      <c r="AA12" s="144" t="str">
        <f>IF(COUNTBLANK(AB54:AF54)=5,"",AVERAGE(AB54:AF54))</f>
        <v/>
      </c>
      <c r="AB12" s="131" t="str">
        <f>IF($N$12="CO 2",($D$109/$D$110)*100,"")</f>
        <v/>
      </c>
      <c r="AC12" s="149" t="str">
        <f>IF($N$14="CO 2",($E$109/$E$110)*100,"")</f>
        <v/>
      </c>
      <c r="AD12" s="132" t="str">
        <f>IF($N$15="CO 2",($F$109/$F$110)*100,"")</f>
        <v/>
      </c>
      <c r="AE12" s="132" t="str">
        <f>IF($N$16="CO 2",($G$109/$G$110)*100,"")</f>
        <v/>
      </c>
      <c r="AF12" s="132" t="str">
        <f>IF($N$17="CO 2",($H$109/$H$110)*100,"")</f>
        <v/>
      </c>
      <c r="AG12" s="142"/>
    </row>
    <row r="13">
      <c r="A13" s="50"/>
      <c r="B13" s="51"/>
      <c r="C13" s="52"/>
      <c r="D13" s="146"/>
      <c r="E13" s="146"/>
      <c r="F13" s="146"/>
      <c r="G13" s="146"/>
      <c r="H13" s="146"/>
      <c r="I13" s="77"/>
      <c r="K13" s="61"/>
      <c r="L13" s="61"/>
      <c r="M13" s="61"/>
      <c r="N13" s="61"/>
      <c r="O13" s="61"/>
      <c r="P13" s="61"/>
      <c r="Q13" s="148"/>
      <c r="Z13" s="96"/>
      <c r="AA13" s="144"/>
      <c r="AB13" s="131" t="str">
        <f>IF($P$12="CO 2",($D$109/$D$110)*100,"")</f>
        <v/>
      </c>
      <c r="AC13" s="149" t="str">
        <f>IF($P$14="CO 2",($E$109/$E$110)*100,"")</f>
        <v/>
      </c>
      <c r="AD13" s="132" t="str">
        <f>IF($P$15="CO 2",($F$109/$F$110)*100,"")</f>
        <v/>
      </c>
      <c r="AE13" s="132" t="str">
        <f>IF($P$16="CO 2",($G$109/$G$110)*100,"")</f>
        <v/>
      </c>
      <c r="AF13" s="132" t="str">
        <f>IF($P$17="CO 2",($H$109/$H$110)*100,"")</f>
        <v/>
      </c>
      <c r="AG13" s="142"/>
    </row>
    <row r="14">
      <c r="A14" s="150" t="s">
        <v>201</v>
      </c>
      <c r="B14" s="3"/>
      <c r="C14" s="4"/>
      <c r="D14" s="151"/>
      <c r="E14" s="151"/>
      <c r="F14" s="151"/>
      <c r="G14" s="151"/>
      <c r="H14" s="151"/>
      <c r="I14" s="152" t="str">
        <f>if(COUNTBLANK(D14:F14)=3,"", SUM(D14:F14))</f>
        <v/>
      </c>
      <c r="J14" s="153" t="s">
        <v>202</v>
      </c>
      <c r="K14" s="154"/>
      <c r="L14" s="154"/>
      <c r="M14" s="154" t="str">
        <f>IFERROR(__xludf.DUMMYFUNCTION("SPLIT(N5,""_"")"),"#VALUE!")</f>
        <v>#VALUE!</v>
      </c>
      <c r="N14" s="154"/>
      <c r="O14" s="154" t="str">
        <f>IFERROR(__xludf.DUMMYFUNCTION("SPLIT(N6,""_"")"),"#VALUE!")</f>
        <v>#VALUE!</v>
      </c>
      <c r="P14" s="155"/>
      <c r="Q14" s="155" t="str">
        <f>IFERROR(__xludf.DUMMYFUNCTION("SPLIT(N7,""_"")"),"#VALUE!")</f>
        <v>#VALUE!</v>
      </c>
      <c r="R14" s="156"/>
      <c r="S14" s="156" t="str">
        <f>IFERROR(__xludf.DUMMYFUNCTION("SPLIT(N8,""_"")"),"#VALUE!")</f>
        <v>#VALUE!</v>
      </c>
      <c r="T14" s="156"/>
      <c r="U14" s="156" t="str">
        <f>IFERROR(__xludf.DUMMYFUNCTION("SPLIT(N9,""_"")"),"#VALUE!")</f>
        <v>#VALUE!</v>
      </c>
      <c r="V14" s="156"/>
      <c r="W14" s="156" t="str">
        <f>IFERROR(__xludf.DUMMYFUNCTION("SPLIT(N10,""_"")"),"#VALUE!")</f>
        <v>#VALUE!</v>
      </c>
      <c r="X14" s="156"/>
      <c r="Y14" s="156"/>
      <c r="Z14" s="156"/>
      <c r="AA14" s="157"/>
      <c r="AB14" s="158" t="str">
        <f>IF($R$12="CO 2",($D$109/$D$110)*100,"")</f>
        <v/>
      </c>
      <c r="AC14" s="159" t="str">
        <f>IF($R$14="CO 2",($E$109/$E$110)*100,"")</f>
        <v/>
      </c>
      <c r="AD14" s="160" t="str">
        <f>IF($R$15="CO 2",($F$109/$F$110)*100,"")</f>
        <v/>
      </c>
      <c r="AE14" s="160" t="str">
        <f>IF($R$16="CO 2",($G$109/$G$110)*100,"")</f>
        <v/>
      </c>
      <c r="AF14" s="160" t="str">
        <f>IF($R$17="CO 2",($H$109/$H$110)*100,"")</f>
        <v/>
      </c>
      <c r="AG14" s="161">
        <v>8.0</v>
      </c>
    </row>
    <row r="15">
      <c r="D15" s="98"/>
      <c r="E15" s="98"/>
      <c r="F15" s="98"/>
      <c r="G15" s="98"/>
      <c r="H15" s="98"/>
      <c r="K15" s="139"/>
      <c r="L15" s="139"/>
      <c r="M15" s="61" t="str">
        <f>IFERROR(__xludf.DUMMYFUNCTION("SPLIT(O5,""_"")"),"#VALUE!")</f>
        <v>#VALUE!</v>
      </c>
      <c r="N15" s="140"/>
      <c r="O15" s="61" t="str">
        <f>IFERROR(__xludf.DUMMYFUNCTION("SPLIT(O6,""_"")"),"#VALUE!")</f>
        <v>#VALUE!</v>
      </c>
      <c r="P15" s="140"/>
      <c r="Q15" s="148" t="str">
        <f>IFERROR(__xludf.DUMMYFUNCTION("SPLIT(O7,""_"")"),"#VALUE!")</f>
        <v>#VALUE!</v>
      </c>
      <c r="S15" t="str">
        <f>IFERROR(__xludf.DUMMYFUNCTION("SPLIT(O8,""_"")"),"#VALUE!")</f>
        <v>#VALUE!</v>
      </c>
      <c r="U15" t="str">
        <f>IFERROR(__xludf.DUMMYFUNCTION("SPLIT(O9,""_"")"),"#VALUE!")</f>
        <v>#VALUE!</v>
      </c>
      <c r="W15" t="str">
        <f>IFERROR(__xludf.DUMMYFUNCTION("SPLIT(O10,""_"")"),"#VALUE!")</f>
        <v>#VALUE!</v>
      </c>
      <c r="AA15" s="144"/>
      <c r="AB15" s="131" t="str">
        <f>IF($T$12="CO 2",($D$109/$D$110)*100,"")</f>
        <v/>
      </c>
      <c r="AC15" s="149" t="str">
        <f>IF($T$14="CO 2",($E$109/$E$110)*100,"")</f>
        <v/>
      </c>
      <c r="AD15" s="132" t="str">
        <f>IF($T$15="CO 2",($F$109/$F$110)*100,"")</f>
        <v/>
      </c>
      <c r="AE15" s="132" t="str">
        <f>IF($T$16="CO 2",($G$109/$G$110)*100,"")</f>
        <v/>
      </c>
      <c r="AF15" s="132" t="str">
        <f>IF($T$17="CO 2",($H$109/$H$110)*100,"")</f>
        <v/>
      </c>
      <c r="AG15" s="142">
        <v>9.0</v>
      </c>
    </row>
    <row r="16">
      <c r="A16" s="125" t="str">
        <f>'List of Students'!A4</f>
        <v>Sr. No.</v>
      </c>
      <c r="B16" s="125" t="str">
        <f>'List of Students'!B4</f>
        <v>Roll No.</v>
      </c>
      <c r="C16" s="125" t="str">
        <f>'List of Students'!C4</f>
        <v>Full Name of Student</v>
      </c>
      <c r="D16" s="98"/>
      <c r="E16" s="98"/>
      <c r="F16" s="98"/>
      <c r="G16" s="98"/>
      <c r="H16" s="98"/>
      <c r="K16" s="139"/>
      <c r="L16" s="139"/>
      <c r="M16" s="61" t="str">
        <f>IFERROR(__xludf.DUMMYFUNCTION("SPLIT(P5,""_"")"),"#VALUE!")</f>
        <v>#VALUE!</v>
      </c>
      <c r="N16" s="140"/>
      <c r="O16" s="61" t="str">
        <f>IFERROR(__xludf.DUMMYFUNCTION("SPLIT(P6,""_"")"),"#VALUE!")</f>
        <v>#VALUE!</v>
      </c>
      <c r="P16" s="140"/>
      <c r="Q16" s="148" t="str">
        <f>IFERROR(__xludf.DUMMYFUNCTION("split(P7,""_"")"),"#VALUE!")</f>
        <v>#VALUE!</v>
      </c>
      <c r="S16" t="str">
        <f>IFERROR(__xludf.DUMMYFUNCTION("split(P8,""_"")"),"#VALUE!")</f>
        <v>#VALUE!</v>
      </c>
      <c r="U16" t="str">
        <f>IFERROR(__xludf.DUMMYFUNCTION("split(P9,""_"")"),"#VALUE!")</f>
        <v>#VALUE!</v>
      </c>
      <c r="W16" t="str">
        <f>IFERROR(__xludf.DUMMYFUNCTION("split(P10,""_"")"),"#VALUE!")</f>
        <v>#VALUE!</v>
      </c>
      <c r="AA16" s="144" t="str">
        <f>if(COUNTBLANK(AB39:AD39)=3,"",AVERAGE(AB39:AD39))</f>
        <v/>
      </c>
      <c r="AB16" s="131" t="str">
        <f>IF($V$12="CO 2",($D$109/$D$110)*100,"")</f>
        <v/>
      </c>
      <c r="AC16" s="149" t="str">
        <f>IF($V$14="CO 2",($E$109/$E$110)*100,"")</f>
        <v/>
      </c>
      <c r="AD16" s="132" t="str">
        <f>IF($V$15="CO 2",($F$109/$F$110)*100,"")</f>
        <v/>
      </c>
      <c r="AE16" s="132" t="str">
        <f>IF($V$16="CO 2",($G$109/$G$110)*100,"")</f>
        <v/>
      </c>
      <c r="AF16" s="132" t="str">
        <f>IF($V$17="CO 2",($H$109/$H$110)*100,"")</f>
        <v/>
      </c>
      <c r="AG16" s="142">
        <v>10.0</v>
      </c>
    </row>
    <row r="17">
      <c r="A17" s="125">
        <f>'List of Students'!A5</f>
        <v>1</v>
      </c>
      <c r="B17" s="125">
        <f>'List of Students'!B5</f>
        <v>16010321812</v>
      </c>
      <c r="C17" s="125" t="str">
        <f>'List of Students'!C5</f>
        <v>LALITESH SHARMA</v>
      </c>
      <c r="D17" s="162">
        <v>10.0</v>
      </c>
      <c r="E17" s="163">
        <v>9.0</v>
      </c>
      <c r="F17" s="164">
        <v>9.0</v>
      </c>
      <c r="G17" s="165"/>
      <c r="H17" s="165"/>
      <c r="I17" s="166">
        <f t="shared" ref="I17:I106" si="8">if(COUNTBLANK(D17:H17)=5,"",sum(D17:H17))</f>
        <v>28</v>
      </c>
      <c r="J17" s="167" t="str">
        <f t="shared" ref="J17:J106" si="9">if(countblank(D17:F17)=3,"", ROUND((10*I17)/$I$14,0))</f>
        <v>#DIV/0!</v>
      </c>
      <c r="K17" s="168"/>
      <c r="L17" s="168"/>
      <c r="M17" s="169" t="str">
        <f>IFERROR(__xludf.DUMMYFUNCTION("SPLIT(Q5,""_"")"),"#VALUE!")</f>
        <v>#VALUE!</v>
      </c>
      <c r="N17" s="170"/>
      <c r="O17" s="61" t="str">
        <f>IFERROR(__xludf.DUMMYFUNCTION("SPLIT(Q6,""_"")"),"#VALUE!")</f>
        <v>#VALUE!</v>
      </c>
      <c r="P17" s="171"/>
      <c r="Q17" s="148" t="str">
        <f>IFERROR(__xludf.DUMMYFUNCTION("split(Q7,""_"")"),"#VALUE!")</f>
        <v>#VALUE!</v>
      </c>
      <c r="S17" t="str">
        <f>IFERROR(__xludf.DUMMYFUNCTION("split(Q8,""_"")"),"#VALUE!")</f>
        <v>#VALUE!</v>
      </c>
      <c r="U17" t="str">
        <f>IFERROR(__xludf.DUMMYFUNCTION("split(Q9,""_"")"),"#VALUE!")</f>
        <v>#VALUE!</v>
      </c>
      <c r="W17" t="str">
        <f>IFERROR(__xludf.DUMMYFUNCTION("split(Q10,""_"")"),"#VALUE!")</f>
        <v>#VALUE!</v>
      </c>
      <c r="AB17" s="131" t="str">
        <f>IF($X$12="CO 2",($D$109/$D$110)*100,"")</f>
        <v/>
      </c>
      <c r="AC17" s="149" t="str">
        <f>IF($X$14="CO 2",($E$109/$E$110)*100,"")</f>
        <v/>
      </c>
      <c r="AD17" s="132" t="str">
        <f>IF($X$15="CO 2",($F$109/$F$110)*100,"")</f>
        <v/>
      </c>
      <c r="AE17" s="132" t="str">
        <f>IF($X$16="CO 2",($G$109/$G$110)*100,"")</f>
        <v/>
      </c>
      <c r="AF17" s="132" t="str">
        <f>IF($X$17="CO 2",($H$109/$H$110)*100,"")</f>
        <v/>
      </c>
      <c r="AG17" s="33">
        <v>11.0</v>
      </c>
    </row>
    <row r="18">
      <c r="A18" s="125">
        <f>'List of Students'!A6</f>
        <v>2</v>
      </c>
      <c r="B18" s="125">
        <f>'List of Students'!B6</f>
        <v>16010120185</v>
      </c>
      <c r="C18" s="125" t="str">
        <f>'List of Students'!C6</f>
        <v>Aryaman Gandhi</v>
      </c>
      <c r="D18" s="172">
        <v>9.0</v>
      </c>
      <c r="E18" s="173">
        <v>9.0</v>
      </c>
      <c r="F18" s="174">
        <v>7.0</v>
      </c>
      <c r="G18" s="175"/>
      <c r="H18" s="175"/>
      <c r="I18" s="166">
        <f t="shared" si="8"/>
        <v>25</v>
      </c>
      <c r="J18" s="167" t="str">
        <f t="shared" si="9"/>
        <v>#DIV/0!</v>
      </c>
      <c r="K18" s="168"/>
      <c r="L18" s="168"/>
      <c r="M18" s="61"/>
      <c r="N18" s="168"/>
      <c r="O18" s="168"/>
      <c r="P18" s="171"/>
      <c r="AB18" s="147" t="str">
        <f t="shared" ref="AB18:AF18" si="10">IF(COUNTBLANK(AB12:AB17)=6,"",AVERAGE(AB12:AB17))</f>
        <v/>
      </c>
      <c r="AC18" s="147" t="str">
        <f t="shared" si="10"/>
        <v/>
      </c>
      <c r="AD18" s="147" t="str">
        <f t="shared" si="10"/>
        <v/>
      </c>
      <c r="AE18" s="147" t="str">
        <f t="shared" si="10"/>
        <v/>
      </c>
      <c r="AF18" s="147" t="str">
        <f t="shared" si="10"/>
        <v/>
      </c>
      <c r="AG18" s="33">
        <v>12.0</v>
      </c>
    </row>
    <row r="19">
      <c r="A19" s="125">
        <f>'List of Students'!A7</f>
        <v>3</v>
      </c>
      <c r="B19" s="125">
        <f>'List of Students'!B7</f>
        <v>16010220017</v>
      </c>
      <c r="C19" s="125" t="str">
        <f>'List of Students'!C7</f>
        <v>PRASAD RACHIT MADHAVI</v>
      </c>
      <c r="D19" s="172">
        <v>9.0</v>
      </c>
      <c r="E19" s="176">
        <v>8.0</v>
      </c>
      <c r="F19" s="174">
        <v>7.0</v>
      </c>
      <c r="G19" s="175"/>
      <c r="H19" s="175"/>
      <c r="I19" s="166">
        <f t="shared" si="8"/>
        <v>24</v>
      </c>
      <c r="J19" s="167" t="str">
        <f t="shared" si="9"/>
        <v>#DIV/0!</v>
      </c>
      <c r="K19" s="168"/>
      <c r="L19" s="168"/>
      <c r="M19" s="168"/>
      <c r="N19" s="168"/>
      <c r="O19" s="168"/>
      <c r="P19" s="171"/>
      <c r="AB19" s="127" t="s">
        <v>145</v>
      </c>
      <c r="AC19" s="3"/>
      <c r="AD19" s="3"/>
      <c r="AE19" s="3"/>
      <c r="AF19" s="4"/>
      <c r="AG19" s="33">
        <v>13.0</v>
      </c>
    </row>
    <row r="20">
      <c r="A20" s="125">
        <f>'List of Students'!A8</f>
        <v>4</v>
      </c>
      <c r="B20" s="125">
        <f>'List of Students'!B8</f>
        <v>16010220032</v>
      </c>
      <c r="C20" s="125" t="str">
        <f>'List of Students'!C8</f>
        <v>Kadam Dhruv Pratik</v>
      </c>
      <c r="D20" s="172">
        <v>9.0</v>
      </c>
      <c r="E20" s="176">
        <v>9.0</v>
      </c>
      <c r="F20" s="174">
        <v>8.0</v>
      </c>
      <c r="G20" s="175"/>
      <c r="H20" s="175"/>
      <c r="I20" s="166">
        <f t="shared" si="8"/>
        <v>26</v>
      </c>
      <c r="J20" s="167" t="str">
        <f t="shared" si="9"/>
        <v>#DIV/0!</v>
      </c>
      <c r="K20" s="168"/>
      <c r="L20" s="168"/>
      <c r="M20" s="168"/>
      <c r="N20" s="168"/>
      <c r="O20" s="168"/>
      <c r="P20" s="171"/>
      <c r="AB20" s="129" t="s">
        <v>192</v>
      </c>
      <c r="AC20" s="129" t="s">
        <v>193</v>
      </c>
      <c r="AD20" s="129" t="s">
        <v>194</v>
      </c>
      <c r="AE20" s="129" t="s">
        <v>195</v>
      </c>
      <c r="AF20" s="129" t="s">
        <v>196</v>
      </c>
      <c r="AG20" s="33">
        <v>14.0</v>
      </c>
    </row>
    <row r="21">
      <c r="A21" s="125">
        <f>'List of Students'!A9</f>
        <v>5</v>
      </c>
      <c r="B21" s="125">
        <f>'List of Students'!B9</f>
        <v>16010520010</v>
      </c>
      <c r="C21" s="125" t="str">
        <f>'List of Students'!C9</f>
        <v>Vansh Desai</v>
      </c>
      <c r="D21" s="172">
        <v>6.0</v>
      </c>
      <c r="E21" s="176">
        <v>6.0</v>
      </c>
      <c r="F21" s="174">
        <v>6.0</v>
      </c>
      <c r="G21" s="175"/>
      <c r="H21" s="175"/>
      <c r="I21" s="166">
        <f t="shared" si="8"/>
        <v>18</v>
      </c>
      <c r="J21" s="167" t="str">
        <f t="shared" si="9"/>
        <v>#DIV/0!</v>
      </c>
      <c r="K21" s="168"/>
      <c r="L21" s="168"/>
      <c r="M21" s="168"/>
      <c r="N21" s="168"/>
      <c r="O21" s="168"/>
      <c r="P21" s="171"/>
      <c r="AB21" s="149" t="str">
        <f>IF($N$12="CO 3",($D$109/$D$110)*100,"")</f>
        <v/>
      </c>
      <c r="AC21" s="177" t="str">
        <f>IF($N$14="CO 3",($E$109/$E$110)*100,"")</f>
        <v/>
      </c>
      <c r="AD21" s="132" t="str">
        <f>IF($N$15="CO 3",($F$109/$F$110)*100,"")</f>
        <v/>
      </c>
      <c r="AE21" s="132" t="str">
        <f>IF($N$16="CO 3",($G$109/$G$110)*100,"")</f>
        <v/>
      </c>
      <c r="AF21" s="132" t="str">
        <f>IF($N$17="CO 3",($H$109/$H$110)*100,"")</f>
        <v/>
      </c>
      <c r="AG21" s="138">
        <v>15.0</v>
      </c>
    </row>
    <row r="22">
      <c r="A22" s="125">
        <f>'List of Students'!A10</f>
        <v>6</v>
      </c>
      <c r="B22" s="125">
        <f>'List of Students'!B10</f>
        <v>16010320111</v>
      </c>
      <c r="C22" s="125" t="str">
        <f>'List of Students'!C10</f>
        <v>Dhuri Om Sushil</v>
      </c>
      <c r="D22" s="172">
        <v>7.0</v>
      </c>
      <c r="E22" s="176">
        <v>8.0</v>
      </c>
      <c r="F22" s="174">
        <v>0.0</v>
      </c>
      <c r="G22" s="175"/>
      <c r="H22" s="175"/>
      <c r="I22" s="166">
        <f t="shared" si="8"/>
        <v>15</v>
      </c>
      <c r="J22" s="167" t="str">
        <f t="shared" si="9"/>
        <v>#DIV/0!</v>
      </c>
      <c r="K22" s="168"/>
      <c r="L22" s="168"/>
      <c r="M22" s="168"/>
      <c r="N22" s="168"/>
      <c r="O22" s="168"/>
      <c r="P22" s="171"/>
      <c r="AB22" s="149" t="str">
        <f>IF($P$12="CO 3",($D$109/$D$110)*100,"")</f>
        <v/>
      </c>
      <c r="AC22" s="177" t="str">
        <f>IF($P$14="CO 3",($E$109/$E$110)*100,"")</f>
        <v/>
      </c>
      <c r="AD22" s="132" t="str">
        <f>IF($P$15="CO 3",($F$109/$F$110)*100,"")</f>
        <v/>
      </c>
      <c r="AE22" s="132" t="str">
        <f>IF($P$16="CO 3",($G$109/$G$110)*100,"")</f>
        <v/>
      </c>
      <c r="AF22" s="132" t="str">
        <f>IF($P$17="CO 3",($H$109/$H$110)*100,"")</f>
        <v/>
      </c>
      <c r="AG22" s="142">
        <v>16.0</v>
      </c>
    </row>
    <row r="23">
      <c r="A23" s="125">
        <f>'List of Students'!A11</f>
        <v>7</v>
      </c>
      <c r="B23" s="125" t="str">
        <f>'List of Students'!B11</f>
        <v/>
      </c>
      <c r="C23" s="125" t="str">
        <f>'List of Students'!C11</f>
        <v/>
      </c>
      <c r="D23" s="178"/>
      <c r="E23" s="175"/>
      <c r="F23" s="179"/>
      <c r="G23" s="175"/>
      <c r="H23" s="175"/>
      <c r="I23" s="166" t="str">
        <f t="shared" si="8"/>
        <v/>
      </c>
      <c r="J23" s="167" t="str">
        <f t="shared" si="9"/>
        <v/>
      </c>
      <c r="K23" s="168"/>
      <c r="L23" s="168"/>
      <c r="M23" s="168"/>
      <c r="N23" s="168"/>
      <c r="O23" s="168"/>
      <c r="P23" s="171"/>
      <c r="AB23" s="149" t="str">
        <f>IF($R$12="CO 3",($D$109/$D$110)*100,"")</f>
        <v/>
      </c>
      <c r="AC23" s="177" t="str">
        <f>IF($R$14="CO 3",($E$109/$E$110)*100,"")</f>
        <v/>
      </c>
      <c r="AD23" s="132" t="str">
        <f>IF($R$15="CO 3",($F$109/$F$110)*100,"")</f>
        <v/>
      </c>
      <c r="AE23" s="132" t="str">
        <f>IF($R$16="CO 3",($G$109/$G$110)*100,"")</f>
        <v/>
      </c>
      <c r="AF23" s="132" t="str">
        <f>IF($R$17="CO 3",($H$109/$H$110)*100,"")</f>
        <v/>
      </c>
      <c r="AG23" s="142">
        <v>17.0</v>
      </c>
    </row>
    <row r="24">
      <c r="A24" s="125">
        <f>'List of Students'!A12</f>
        <v>8</v>
      </c>
      <c r="B24" s="125" t="str">
        <f>'List of Students'!B12</f>
        <v/>
      </c>
      <c r="C24" s="125" t="str">
        <f>'List of Students'!C12</f>
        <v/>
      </c>
      <c r="D24" s="178"/>
      <c r="E24" s="180"/>
      <c r="F24" s="179"/>
      <c r="G24" s="175"/>
      <c r="H24" s="175"/>
      <c r="I24" s="166" t="str">
        <f t="shared" si="8"/>
        <v/>
      </c>
      <c r="J24" s="167" t="str">
        <f t="shared" si="9"/>
        <v/>
      </c>
      <c r="K24" s="168"/>
      <c r="L24" s="168"/>
      <c r="M24" s="168"/>
      <c r="N24" s="168"/>
      <c r="O24" s="168"/>
      <c r="P24" s="171"/>
      <c r="AB24" s="149" t="str">
        <f>IF($T$12="CO 3",($D$109/$D$110)*100,"")</f>
        <v/>
      </c>
      <c r="AC24" s="177" t="str">
        <f>IF($T$14="CO 3",($E$109/$E$110)*100,"")</f>
        <v/>
      </c>
      <c r="AD24" s="132" t="str">
        <f>IF($T$15="CO 3",($F$109/$F$110)*100,"")</f>
        <v/>
      </c>
      <c r="AE24" s="132" t="str">
        <f>IF($T$16="CO 3",($G$109/$G$110)*100,"")</f>
        <v/>
      </c>
      <c r="AF24" s="132" t="str">
        <f>IF($T$17="CO 3",($H$109/$H$110)*100,"")</f>
        <v/>
      </c>
      <c r="AG24" s="142">
        <v>18.0</v>
      </c>
    </row>
    <row r="25">
      <c r="A25" s="125">
        <f>'List of Students'!A13</f>
        <v>9</v>
      </c>
      <c r="B25" s="125" t="str">
        <f>'List of Students'!B13</f>
        <v/>
      </c>
      <c r="C25" s="125" t="str">
        <f>'List of Students'!C13</f>
        <v/>
      </c>
      <c r="D25" s="178"/>
      <c r="E25" s="180"/>
      <c r="F25" s="179"/>
      <c r="G25" s="175"/>
      <c r="H25" s="175"/>
      <c r="I25" s="166" t="str">
        <f t="shared" si="8"/>
        <v/>
      </c>
      <c r="J25" s="167" t="str">
        <f t="shared" si="9"/>
        <v/>
      </c>
      <c r="K25" s="168"/>
      <c r="L25" s="168"/>
      <c r="M25" s="168"/>
      <c r="N25" s="168"/>
      <c r="O25" s="168"/>
      <c r="P25" s="171"/>
      <c r="AB25" s="149" t="str">
        <f>IF($V$12="CO 3",($D$109/$D$110)*100,"")</f>
        <v/>
      </c>
      <c r="AC25" s="177" t="str">
        <f>IF($V$14="CO 3",($E$109/$E$110)*100,"")</f>
        <v/>
      </c>
      <c r="AD25" s="132" t="str">
        <f>IF($V$15="CO 3",($F$109/$F$110)*100,"")</f>
        <v/>
      </c>
      <c r="AE25" s="132" t="str">
        <f>IF($V$16="CO 3",($G$109/$G$110)*100,"")</f>
        <v/>
      </c>
      <c r="AF25" s="132" t="str">
        <f>IF($V$17="CO 3",($H$109/$H$110)*100,"")</f>
        <v/>
      </c>
      <c r="AG25" s="142">
        <v>19.0</v>
      </c>
    </row>
    <row r="26">
      <c r="A26" s="125">
        <f>'List of Students'!A14</f>
        <v>10</v>
      </c>
      <c r="B26" s="125" t="str">
        <f>'List of Students'!B14</f>
        <v/>
      </c>
      <c r="C26" s="125" t="str">
        <f>'List of Students'!C14</f>
        <v/>
      </c>
      <c r="D26" s="178"/>
      <c r="E26" s="175"/>
      <c r="F26" s="179"/>
      <c r="G26" s="175"/>
      <c r="H26" s="175"/>
      <c r="I26" s="166" t="str">
        <f t="shared" si="8"/>
        <v/>
      </c>
      <c r="J26" s="167" t="str">
        <f t="shared" si="9"/>
        <v/>
      </c>
      <c r="K26" s="168"/>
      <c r="L26" s="168"/>
      <c r="M26" s="168"/>
      <c r="N26" s="168"/>
      <c r="O26" s="168"/>
      <c r="P26" s="171"/>
      <c r="AB26" s="149" t="str">
        <f>IF($X$12="CO 3",($D$109/$D$110)*100,"")</f>
        <v/>
      </c>
      <c r="AC26" s="177" t="str">
        <f>IF($X$14="CO 3",($E$109/$E$110)*100,"")</f>
        <v/>
      </c>
      <c r="AD26" s="132" t="str">
        <f>IF($X$15="CO 3",($F$109/$F$110)*100,"")</f>
        <v/>
      </c>
      <c r="AE26" s="132" t="str">
        <f>IF($X$16="CO 3",($G$109/$G$110)*100,"")</f>
        <v/>
      </c>
      <c r="AF26" s="132" t="str">
        <f>IF($X$17="CO 3",($H$109/$H$110)*100,"")</f>
        <v/>
      </c>
      <c r="AG26" s="142">
        <v>20.0</v>
      </c>
    </row>
    <row r="27">
      <c r="A27" s="125">
        <f>'List of Students'!A15</f>
        <v>11</v>
      </c>
      <c r="B27" s="125" t="str">
        <f>'List of Students'!B15</f>
        <v/>
      </c>
      <c r="C27" s="125" t="str">
        <f>'List of Students'!C15</f>
        <v/>
      </c>
      <c r="D27" s="178"/>
      <c r="E27" s="175"/>
      <c r="F27" s="179"/>
      <c r="G27" s="175"/>
      <c r="H27" s="175"/>
      <c r="I27" s="166" t="str">
        <f t="shared" si="8"/>
        <v/>
      </c>
      <c r="J27" s="167" t="str">
        <f t="shared" si="9"/>
        <v/>
      </c>
      <c r="K27" s="168"/>
      <c r="L27" s="168"/>
      <c r="M27" s="168"/>
      <c r="N27" s="168"/>
      <c r="O27" s="168"/>
      <c r="P27" s="171"/>
      <c r="AB27" s="147" t="str">
        <f t="shared" ref="AB27:AF27" si="11">IF(COUNTBLANK(AB21:AB26)=6,"",AVERAGE(AB21:AB26))</f>
        <v/>
      </c>
      <c r="AC27" s="147" t="str">
        <f t="shared" si="11"/>
        <v/>
      </c>
      <c r="AD27" s="147" t="str">
        <f t="shared" si="11"/>
        <v/>
      </c>
      <c r="AE27" s="147" t="str">
        <f t="shared" si="11"/>
        <v/>
      </c>
      <c r="AF27" s="147" t="str">
        <f t="shared" si="11"/>
        <v/>
      </c>
      <c r="AG27" s="181"/>
    </row>
    <row r="28">
      <c r="A28" s="125">
        <f>'List of Students'!A16</f>
        <v>12</v>
      </c>
      <c r="B28" s="125" t="str">
        <f>'List of Students'!B16</f>
        <v/>
      </c>
      <c r="C28" s="125" t="str">
        <f>'List of Students'!C16</f>
        <v/>
      </c>
      <c r="D28" s="178"/>
      <c r="E28" s="180"/>
      <c r="F28" s="179"/>
      <c r="G28" s="175"/>
      <c r="H28" s="175"/>
      <c r="I28" s="166" t="str">
        <f t="shared" si="8"/>
        <v/>
      </c>
      <c r="J28" s="167" t="str">
        <f t="shared" si="9"/>
        <v/>
      </c>
      <c r="K28" s="168"/>
      <c r="L28" s="168"/>
      <c r="M28" s="168"/>
      <c r="N28" s="168"/>
      <c r="O28" s="168"/>
      <c r="P28" s="171"/>
      <c r="AB28" s="127" t="s">
        <v>146</v>
      </c>
      <c r="AC28" s="3"/>
      <c r="AD28" s="3"/>
      <c r="AE28" s="3"/>
      <c r="AF28" s="4"/>
    </row>
    <row r="29">
      <c r="A29" s="125">
        <f>'List of Students'!A17</f>
        <v>13</v>
      </c>
      <c r="B29" s="125" t="str">
        <f>'List of Students'!B17</f>
        <v/>
      </c>
      <c r="C29" s="125" t="str">
        <f>'List of Students'!C17</f>
        <v/>
      </c>
      <c r="D29" s="178"/>
      <c r="E29" s="175"/>
      <c r="F29" s="179"/>
      <c r="G29" s="175"/>
      <c r="H29" s="175"/>
      <c r="I29" s="166" t="str">
        <f t="shared" si="8"/>
        <v/>
      </c>
      <c r="J29" s="167" t="str">
        <f t="shared" si="9"/>
        <v/>
      </c>
      <c r="K29" s="168"/>
      <c r="L29" s="168"/>
      <c r="M29" s="168"/>
      <c r="N29" s="168"/>
      <c r="O29" s="168"/>
      <c r="P29" s="171"/>
      <c r="AB29" s="129" t="s">
        <v>192</v>
      </c>
      <c r="AC29" s="129" t="s">
        <v>193</v>
      </c>
      <c r="AD29" s="129" t="s">
        <v>194</v>
      </c>
      <c r="AE29" s="129" t="s">
        <v>195</v>
      </c>
      <c r="AF29" s="129" t="s">
        <v>196</v>
      </c>
    </row>
    <row r="30">
      <c r="A30" s="125">
        <f>'List of Students'!A18</f>
        <v>14</v>
      </c>
      <c r="B30" s="125" t="str">
        <f>'List of Students'!B18</f>
        <v/>
      </c>
      <c r="C30" s="125" t="str">
        <f>'List of Students'!C18</f>
        <v/>
      </c>
      <c r="D30" s="178"/>
      <c r="E30" s="175"/>
      <c r="F30" s="179"/>
      <c r="G30" s="175"/>
      <c r="H30" s="175"/>
      <c r="I30" s="166" t="str">
        <f t="shared" si="8"/>
        <v/>
      </c>
      <c r="J30" s="167" t="str">
        <f t="shared" si="9"/>
        <v/>
      </c>
      <c r="K30" s="168"/>
      <c r="L30" s="168"/>
      <c r="M30" s="168"/>
      <c r="N30" s="168"/>
      <c r="O30" s="168"/>
      <c r="P30" s="171"/>
      <c r="AB30" s="131" t="str">
        <f>IF($N$12="CO 4",($D$109/$D$110)*100,"")</f>
        <v/>
      </c>
      <c r="AC30" s="132" t="str">
        <f>IF($N$14="CO 4",($E$109/$E$110)*100,"")</f>
        <v/>
      </c>
      <c r="AD30" s="132" t="str">
        <f>IF($N$15="CO 4",($F$109/$F$110)*100,"")</f>
        <v/>
      </c>
      <c r="AE30" s="132" t="str">
        <f>IF($N$16="CO 4",($G$109/$G$110)*100,"")</f>
        <v/>
      </c>
      <c r="AF30" s="132" t="str">
        <f>IF($N$17="CO 4",($H$109/$H$110)*100,"")</f>
        <v/>
      </c>
    </row>
    <row r="31">
      <c r="A31" s="125">
        <f>'List of Students'!A19</f>
        <v>15</v>
      </c>
      <c r="B31" s="125" t="str">
        <f>'List of Students'!B19</f>
        <v/>
      </c>
      <c r="C31" s="125" t="str">
        <f>'List of Students'!C19</f>
        <v/>
      </c>
      <c r="D31" s="178"/>
      <c r="E31" s="175"/>
      <c r="F31" s="179"/>
      <c r="G31" s="175"/>
      <c r="H31" s="175"/>
      <c r="I31" s="166" t="str">
        <f t="shared" si="8"/>
        <v/>
      </c>
      <c r="J31" s="167" t="str">
        <f t="shared" si="9"/>
        <v/>
      </c>
      <c r="K31" s="168"/>
      <c r="L31" s="168"/>
      <c r="M31" s="168"/>
      <c r="N31" s="168"/>
      <c r="O31" s="168"/>
      <c r="P31" s="171"/>
      <c r="AB31" s="131" t="str">
        <f>IF($P$12="CO 4",($D$109/$D$110)*100,"")</f>
        <v/>
      </c>
      <c r="AC31" s="132" t="str">
        <f>IF($P$14="CO 4",($E$109/$E$110)*100,"")</f>
        <v/>
      </c>
      <c r="AD31" s="132" t="str">
        <f>IF($P$15="CO 4",($F$109/$F$110)*100,"")</f>
        <v/>
      </c>
      <c r="AE31" s="132" t="str">
        <f>IF($P$16="CO 4",($G$109/$G$110)*100,"")</f>
        <v/>
      </c>
      <c r="AF31" s="132" t="str">
        <f>IF($P$17="CO 4",($H$109/$H$110)*100,"")</f>
        <v/>
      </c>
    </row>
    <row r="32">
      <c r="A32" s="125">
        <f>'List of Students'!A20</f>
        <v>16</v>
      </c>
      <c r="B32" s="125" t="str">
        <f>'List of Students'!B20</f>
        <v/>
      </c>
      <c r="C32" s="125" t="str">
        <f>'List of Students'!C20</f>
        <v/>
      </c>
      <c r="D32" s="178"/>
      <c r="E32" s="175"/>
      <c r="F32" s="179"/>
      <c r="G32" s="175"/>
      <c r="H32" s="175"/>
      <c r="I32" s="166" t="str">
        <f t="shared" si="8"/>
        <v/>
      </c>
      <c r="J32" s="167" t="str">
        <f t="shared" si="9"/>
        <v/>
      </c>
      <c r="K32" s="168"/>
      <c r="L32" s="168"/>
      <c r="M32" s="168"/>
      <c r="N32" s="168"/>
      <c r="O32" s="168"/>
      <c r="P32" s="171"/>
      <c r="AB32" s="131" t="str">
        <f>IF($R$12="CO 4",($D$109/$D$110)*100,"")</f>
        <v/>
      </c>
      <c r="AC32" s="132" t="str">
        <f>IF($R$14="CO 4",($E$109/$E$110)*100,"")</f>
        <v/>
      </c>
      <c r="AD32" s="132" t="str">
        <f>IF($R$15="CO 4",($F$109/$F$110)*100,"")</f>
        <v/>
      </c>
      <c r="AE32" s="132" t="str">
        <f>IF($R$16="CO 4",($G$109/$G$110)*100,"")</f>
        <v/>
      </c>
      <c r="AF32" s="132" t="str">
        <f>IF($R$17="CO 4",($H$109/$H$110)*100,"")</f>
        <v/>
      </c>
    </row>
    <row r="33">
      <c r="A33" s="125">
        <f>'List of Students'!A21</f>
        <v>17</v>
      </c>
      <c r="B33" s="125" t="str">
        <f>'List of Students'!B21</f>
        <v/>
      </c>
      <c r="C33" s="125" t="str">
        <f>'List of Students'!C21</f>
        <v/>
      </c>
      <c r="D33" s="178"/>
      <c r="E33" s="180"/>
      <c r="F33" s="179"/>
      <c r="G33" s="175"/>
      <c r="H33" s="175"/>
      <c r="I33" s="166" t="str">
        <f t="shared" si="8"/>
        <v/>
      </c>
      <c r="J33" s="167" t="str">
        <f t="shared" si="9"/>
        <v/>
      </c>
      <c r="K33" s="168"/>
      <c r="L33" s="168"/>
      <c r="M33" s="168"/>
      <c r="N33" s="168"/>
      <c r="O33" s="168"/>
      <c r="P33" s="171"/>
      <c r="AB33" s="131" t="str">
        <f>IF($T$12="CO 4",($D$109/$D$110)*100,"")</f>
        <v/>
      </c>
      <c r="AC33" s="132" t="str">
        <f>IF($T$14="CO 4",($E$109/$E$110)*100,"")</f>
        <v/>
      </c>
      <c r="AD33" s="132" t="str">
        <f>IF($T$15="CO 4",($F$109/$F$110)*100,"")</f>
        <v/>
      </c>
      <c r="AE33" s="132" t="str">
        <f>IF($T$16="CO 4",($G$109/$G$110)*100,"")</f>
        <v/>
      </c>
      <c r="AF33" s="132" t="str">
        <f>IF($T$17="CO 4",($H$109/$H$110)*100,"")</f>
        <v/>
      </c>
    </row>
    <row r="34">
      <c r="A34" s="125">
        <f>'List of Students'!A22</f>
        <v>18</v>
      </c>
      <c r="B34" s="125" t="str">
        <f>'List of Students'!B22</f>
        <v/>
      </c>
      <c r="C34" s="125" t="str">
        <f>'List of Students'!C22</f>
        <v/>
      </c>
      <c r="D34" s="178"/>
      <c r="E34" s="180"/>
      <c r="F34" s="179"/>
      <c r="G34" s="175"/>
      <c r="H34" s="175"/>
      <c r="I34" s="166" t="str">
        <f t="shared" si="8"/>
        <v/>
      </c>
      <c r="J34" s="167" t="str">
        <f t="shared" si="9"/>
        <v/>
      </c>
      <c r="K34" s="168"/>
      <c r="L34" s="168"/>
      <c r="M34" s="168"/>
      <c r="N34" s="168"/>
      <c r="O34" s="168"/>
      <c r="P34" s="171"/>
      <c r="AB34" s="131" t="str">
        <f>IF($V$12="CO 4",($D$109/$D$110)*100,"")</f>
        <v/>
      </c>
      <c r="AC34" s="132" t="str">
        <f>IF($V$14="CO 4",($E$109/$E$110)*100,"")</f>
        <v/>
      </c>
      <c r="AD34" s="132" t="str">
        <f>IF($V$15="CO 4",($F$109/$F$110)*100,"")</f>
        <v/>
      </c>
      <c r="AE34" s="132" t="str">
        <f>IF($V$16="CO 4",($G$109/$G$110)*100,"")</f>
        <v/>
      </c>
      <c r="AF34" s="132" t="str">
        <f>IF($V$17="CO 4",($H$109/$H$110)*100,"")</f>
        <v/>
      </c>
    </row>
    <row r="35">
      <c r="A35" s="125">
        <f>'List of Students'!A23</f>
        <v>19</v>
      </c>
      <c r="B35" s="125" t="str">
        <f>'List of Students'!B23</f>
        <v/>
      </c>
      <c r="C35" s="125" t="str">
        <f>'List of Students'!C23</f>
        <v/>
      </c>
      <c r="D35" s="178"/>
      <c r="E35" s="175"/>
      <c r="F35" s="179"/>
      <c r="G35" s="175"/>
      <c r="H35" s="175"/>
      <c r="I35" s="166" t="str">
        <f t="shared" si="8"/>
        <v/>
      </c>
      <c r="J35" s="167" t="str">
        <f t="shared" si="9"/>
        <v/>
      </c>
      <c r="K35" s="168"/>
      <c r="L35" s="168"/>
      <c r="M35" s="168"/>
      <c r="N35" s="168"/>
      <c r="O35" s="168"/>
      <c r="P35" s="171"/>
      <c r="AB35" s="131" t="str">
        <f>IF($X$12="CO 4",($D$109/$D$110)*100,"")</f>
        <v/>
      </c>
      <c r="AC35" s="132" t="str">
        <f>IF($X$14="CO 4",($E$109/$E$110)*100,"")</f>
        <v/>
      </c>
      <c r="AD35" s="132" t="str">
        <f>IF($X$15="CO 4",($F$109/$F$110)*100,"")</f>
        <v/>
      </c>
      <c r="AE35" s="132" t="str">
        <f>IF($X$16="CO 4",($G$109/$G$110)*100,"")</f>
        <v/>
      </c>
      <c r="AF35" s="132" t="str">
        <f>IF($X$17="CO 4",($H$109/$H$110)*100,"")</f>
        <v/>
      </c>
    </row>
    <row r="36">
      <c r="A36" s="125">
        <f>'List of Students'!A24</f>
        <v>20</v>
      </c>
      <c r="B36" s="125" t="str">
        <f>'List of Students'!B24</f>
        <v/>
      </c>
      <c r="C36" s="125" t="str">
        <f>'List of Students'!C24</f>
        <v/>
      </c>
      <c r="D36" s="182"/>
      <c r="E36" s="175"/>
      <c r="F36" s="179"/>
      <c r="G36" s="175"/>
      <c r="H36" s="175"/>
      <c r="I36" s="166" t="str">
        <f t="shared" si="8"/>
        <v/>
      </c>
      <c r="J36" s="167" t="str">
        <f t="shared" si="9"/>
        <v/>
      </c>
      <c r="K36" s="168"/>
      <c r="L36" s="168"/>
      <c r="M36" s="168"/>
      <c r="N36" s="168"/>
      <c r="O36" s="168"/>
      <c r="P36" s="171"/>
      <c r="AB36" s="147" t="str">
        <f t="shared" ref="AB36:AF36" si="12">IF(COUNTBLANK(AB30:AB35)=6,"",AVERAGE(AB30:AB35))</f>
        <v/>
      </c>
      <c r="AC36" s="147" t="str">
        <f t="shared" si="12"/>
        <v/>
      </c>
      <c r="AD36" s="147" t="str">
        <f t="shared" si="12"/>
        <v/>
      </c>
      <c r="AE36" s="147" t="str">
        <f t="shared" si="12"/>
        <v/>
      </c>
      <c r="AF36" s="147" t="str">
        <f t="shared" si="12"/>
        <v/>
      </c>
    </row>
    <row r="37">
      <c r="A37" s="125">
        <f>'List of Students'!A25</f>
        <v>21</v>
      </c>
      <c r="B37" s="125" t="str">
        <f>'List of Students'!B25</f>
        <v/>
      </c>
      <c r="C37" s="125" t="str">
        <f>'List of Students'!C25</f>
        <v/>
      </c>
      <c r="D37" s="178"/>
      <c r="E37" s="180"/>
      <c r="F37" s="179"/>
      <c r="G37" s="175"/>
      <c r="H37" s="175"/>
      <c r="I37" s="166" t="str">
        <f t="shared" si="8"/>
        <v/>
      </c>
      <c r="J37" s="167" t="str">
        <f t="shared" si="9"/>
        <v/>
      </c>
      <c r="K37" s="168"/>
      <c r="L37" s="168"/>
      <c r="M37" s="168"/>
      <c r="N37" s="168"/>
      <c r="O37" s="168"/>
      <c r="P37" s="171"/>
      <c r="AB37" s="127" t="s">
        <v>147</v>
      </c>
      <c r="AC37" s="3"/>
      <c r="AD37" s="3"/>
      <c r="AE37" s="3"/>
      <c r="AF37" s="4"/>
    </row>
    <row r="38">
      <c r="A38" s="125">
        <f>'List of Students'!A26</f>
        <v>22</v>
      </c>
      <c r="B38" s="125" t="str">
        <f>'List of Students'!B26</f>
        <v/>
      </c>
      <c r="C38" s="125" t="str">
        <f>'List of Students'!C26</f>
        <v/>
      </c>
      <c r="D38" s="178"/>
      <c r="E38" s="175"/>
      <c r="F38" s="179"/>
      <c r="G38" s="175"/>
      <c r="H38" s="175"/>
      <c r="I38" s="166" t="str">
        <f t="shared" si="8"/>
        <v/>
      </c>
      <c r="J38" s="167" t="str">
        <f t="shared" si="9"/>
        <v/>
      </c>
      <c r="K38" s="168"/>
      <c r="L38" s="168"/>
      <c r="M38" s="168"/>
      <c r="N38" s="168"/>
      <c r="O38" s="168"/>
      <c r="P38" s="171"/>
      <c r="AB38" s="129" t="s">
        <v>192</v>
      </c>
      <c r="AC38" s="129" t="s">
        <v>193</v>
      </c>
      <c r="AD38" s="129" t="s">
        <v>194</v>
      </c>
      <c r="AE38" s="129" t="s">
        <v>195</v>
      </c>
      <c r="AF38" s="129" t="s">
        <v>196</v>
      </c>
    </row>
    <row r="39">
      <c r="A39" s="125">
        <f>'List of Students'!A27</f>
        <v>23</v>
      </c>
      <c r="B39" s="125" t="str">
        <f>'List of Students'!B27</f>
        <v/>
      </c>
      <c r="C39" s="125" t="str">
        <f>'List of Students'!C27</f>
        <v/>
      </c>
      <c r="D39" s="178"/>
      <c r="E39" s="180"/>
      <c r="F39" s="179"/>
      <c r="G39" s="175"/>
      <c r="H39" s="175"/>
      <c r="I39" s="166" t="str">
        <f t="shared" si="8"/>
        <v/>
      </c>
      <c r="J39" s="167" t="str">
        <f t="shared" si="9"/>
        <v/>
      </c>
      <c r="K39" s="168"/>
      <c r="L39" s="168"/>
      <c r="M39" s="168"/>
      <c r="N39" s="168"/>
      <c r="O39" s="168"/>
      <c r="P39" s="171"/>
      <c r="AB39" s="131" t="str">
        <f>IF($N$12="CO 5",($D$109/$D$110)*100,"")</f>
        <v/>
      </c>
      <c r="AC39" s="132" t="str">
        <f>IF($N$14="CO 5",($E$109/$E$110)*100,"")</f>
        <v/>
      </c>
      <c r="AD39" s="132" t="str">
        <f>IF($N$15="CO 5",($F$109/$F$110)*100,"")</f>
        <v/>
      </c>
      <c r="AE39" s="132" t="str">
        <f>IF($N$16="CO 5",($G$109/$G$110)*100,"")</f>
        <v/>
      </c>
      <c r="AF39" s="132" t="str">
        <f>IF($N$17="CO 5",($H$109/$H$110)*100,"")</f>
        <v/>
      </c>
    </row>
    <row r="40">
      <c r="A40" s="125">
        <f>'List of Students'!A28</f>
        <v>24</v>
      </c>
      <c r="B40" s="125" t="str">
        <f>'List of Students'!B28</f>
        <v/>
      </c>
      <c r="C40" s="125" t="str">
        <f>'List of Students'!C28</f>
        <v/>
      </c>
      <c r="D40" s="178"/>
      <c r="E40" s="175"/>
      <c r="F40" s="179"/>
      <c r="G40" s="175"/>
      <c r="H40" s="175"/>
      <c r="I40" s="166" t="str">
        <f t="shared" si="8"/>
        <v/>
      </c>
      <c r="J40" s="167" t="str">
        <f t="shared" si="9"/>
        <v/>
      </c>
      <c r="K40" s="168"/>
      <c r="L40" s="168"/>
      <c r="M40" s="168"/>
      <c r="N40" s="168"/>
      <c r="O40" s="168"/>
      <c r="P40" s="171"/>
      <c r="AB40" s="131" t="str">
        <f>IF($P$12="CO 5",($D$109/$D$110)*100,"")</f>
        <v/>
      </c>
      <c r="AC40" s="132" t="str">
        <f>IF($P$14="CO 5",($E$109/$E$110)*100,"")</f>
        <v/>
      </c>
      <c r="AD40" s="132" t="str">
        <f>IF($P$15="CO 5",($F$109/$F$110)*100,"")</f>
        <v/>
      </c>
      <c r="AE40" s="132" t="str">
        <f>IF($P$16="CO 5",($G$109/$G$110)*100,"")</f>
        <v/>
      </c>
      <c r="AF40" s="132" t="str">
        <f>IF($P$17="CO 5",($H$109/$H$110)*100,"")</f>
        <v/>
      </c>
    </row>
    <row r="41">
      <c r="A41" s="125">
        <f>'List of Students'!A29</f>
        <v>25</v>
      </c>
      <c r="B41" s="125" t="str">
        <f>'List of Students'!B29</f>
        <v/>
      </c>
      <c r="C41" s="125" t="str">
        <f>'List of Students'!C29</f>
        <v/>
      </c>
      <c r="D41" s="178"/>
      <c r="E41" s="175"/>
      <c r="F41" s="179"/>
      <c r="G41" s="175"/>
      <c r="H41" s="175"/>
      <c r="I41" s="166" t="str">
        <f t="shared" si="8"/>
        <v/>
      </c>
      <c r="J41" s="167" t="str">
        <f t="shared" si="9"/>
        <v/>
      </c>
      <c r="K41" s="168"/>
      <c r="L41" s="168"/>
      <c r="M41" s="168"/>
      <c r="N41" s="168"/>
      <c r="O41" s="168"/>
      <c r="P41" s="171"/>
      <c r="AB41" s="131" t="str">
        <f>IF($R$12="CO 5",($D$109/$D$110)*100,"")</f>
        <v/>
      </c>
      <c r="AC41" s="132" t="str">
        <f>IF($R$14="CO 5",($E$109/$E$110)*100,"")</f>
        <v/>
      </c>
      <c r="AD41" s="132" t="str">
        <f>IF($R$15="CO 5",($F$109/$F$110)*100,"")</f>
        <v/>
      </c>
      <c r="AE41" s="132" t="str">
        <f>IF($R$16="CO 5",($G$109/$G$110)*100,"")</f>
        <v/>
      </c>
      <c r="AF41" s="132" t="str">
        <f>IF($R$17="CO 5",($H$109/$H$110)*100,"")</f>
        <v/>
      </c>
    </row>
    <row r="42">
      <c r="A42" s="125">
        <f>'List of Students'!A30</f>
        <v>26</v>
      </c>
      <c r="B42" s="125" t="str">
        <f>'List of Students'!B30</f>
        <v/>
      </c>
      <c r="C42" s="125" t="str">
        <f>'List of Students'!C30</f>
        <v/>
      </c>
      <c r="D42" s="178"/>
      <c r="E42" s="175"/>
      <c r="F42" s="179"/>
      <c r="G42" s="175"/>
      <c r="H42" s="175"/>
      <c r="I42" s="166" t="str">
        <f t="shared" si="8"/>
        <v/>
      </c>
      <c r="J42" s="167" t="str">
        <f t="shared" si="9"/>
        <v/>
      </c>
      <c r="K42" s="168"/>
      <c r="L42" s="168"/>
      <c r="M42" s="168"/>
      <c r="N42" s="168"/>
      <c r="O42" s="168"/>
      <c r="P42" s="171"/>
      <c r="AB42" s="131" t="str">
        <f>IF($T$12="CO 5",($D$109/$D$110)*100,"")</f>
        <v/>
      </c>
      <c r="AC42" s="132" t="str">
        <f>IF($T$14="CO 5",($E$109/$E$110)*100,"")</f>
        <v/>
      </c>
      <c r="AD42" s="132" t="str">
        <f>IF($T$15="CO 5",($F$109/$F$110)*100,"")</f>
        <v/>
      </c>
      <c r="AE42" s="132" t="str">
        <f>IF($T$16="CO 5",($G$109/$G$110)*100,"")</f>
        <v/>
      </c>
      <c r="AF42" s="132" t="str">
        <f>IF($T$17="CO 5",($H$109/$H$110)*100,"")</f>
        <v/>
      </c>
    </row>
    <row r="43">
      <c r="A43" s="125">
        <f>'List of Students'!A31</f>
        <v>27</v>
      </c>
      <c r="B43" s="125" t="str">
        <f>'List of Students'!B31</f>
        <v/>
      </c>
      <c r="C43" s="125" t="str">
        <f>'List of Students'!C31</f>
        <v/>
      </c>
      <c r="D43" s="178"/>
      <c r="E43" s="175"/>
      <c r="F43" s="179"/>
      <c r="G43" s="175"/>
      <c r="H43" s="175"/>
      <c r="I43" s="166" t="str">
        <f t="shared" si="8"/>
        <v/>
      </c>
      <c r="J43" s="167" t="str">
        <f t="shared" si="9"/>
        <v/>
      </c>
      <c r="K43" s="168"/>
      <c r="L43" s="168"/>
      <c r="M43" s="168"/>
      <c r="N43" s="168"/>
      <c r="O43" s="168"/>
      <c r="P43" s="171"/>
      <c r="AB43" s="131" t="str">
        <f>IF($V$12="CO 5",($D$109/$D$110)*100,"")</f>
        <v/>
      </c>
      <c r="AC43" s="132" t="str">
        <f>IF($V$14="CO 5",($E$109/$E$110)*100,"")</f>
        <v/>
      </c>
      <c r="AD43" s="132" t="str">
        <f>IF($V$15="CO 5",($F$109/$F$110)*100,"")</f>
        <v/>
      </c>
      <c r="AE43" s="132" t="str">
        <f>IF($V$16="CO 5",($G$109/$G$110)*100,"")</f>
        <v/>
      </c>
      <c r="AF43" s="132" t="str">
        <f>IF($V$17="CO 5",($H$109/$H$110)*100,"")</f>
        <v/>
      </c>
    </row>
    <row r="44">
      <c r="A44" s="125">
        <f>'List of Students'!A32</f>
        <v>28</v>
      </c>
      <c r="B44" s="125" t="str">
        <f>'List of Students'!B32</f>
        <v/>
      </c>
      <c r="C44" s="125" t="str">
        <f>'List of Students'!C32</f>
        <v/>
      </c>
      <c r="D44" s="178"/>
      <c r="E44" s="175"/>
      <c r="F44" s="179"/>
      <c r="G44" s="175"/>
      <c r="H44" s="175"/>
      <c r="I44" s="166" t="str">
        <f t="shared" si="8"/>
        <v/>
      </c>
      <c r="J44" s="167" t="str">
        <f t="shared" si="9"/>
        <v/>
      </c>
      <c r="K44" s="168"/>
      <c r="L44" s="168"/>
      <c r="M44" s="168"/>
      <c r="N44" s="168"/>
      <c r="O44" s="168"/>
      <c r="P44" s="171"/>
      <c r="AB44" s="131" t="str">
        <f>IF($X$12="CO 5",($D$109/$D$110)*100,"")</f>
        <v/>
      </c>
      <c r="AC44" s="132" t="str">
        <f>IF($X$14="CO 5",($E$109/$E$110)*100,"")</f>
        <v/>
      </c>
      <c r="AD44" s="132" t="str">
        <f>IF($X$15="CO 5",($F$109/$F$110)*100,"")</f>
        <v/>
      </c>
      <c r="AE44" s="132" t="str">
        <f>IF($X$16="CO 5",($G$109/$G$110)*100,"")</f>
        <v/>
      </c>
      <c r="AF44" s="132" t="str">
        <f>IF($X$17="CO 5",($H$109/$H$110)*100,"")</f>
        <v/>
      </c>
    </row>
    <row r="45">
      <c r="A45" s="125">
        <f>'List of Students'!A33</f>
        <v>29</v>
      </c>
      <c r="B45" s="125" t="str">
        <f>'List of Students'!B33</f>
        <v/>
      </c>
      <c r="C45" s="125" t="str">
        <f>'List of Students'!C33</f>
        <v/>
      </c>
      <c r="D45" s="178"/>
      <c r="E45" s="175"/>
      <c r="F45" s="179"/>
      <c r="G45" s="175"/>
      <c r="H45" s="175"/>
      <c r="I45" s="166" t="str">
        <f t="shared" si="8"/>
        <v/>
      </c>
      <c r="J45" s="167" t="str">
        <f t="shared" si="9"/>
        <v/>
      </c>
      <c r="K45" s="168"/>
      <c r="L45" s="168"/>
      <c r="M45" s="168"/>
      <c r="N45" s="168"/>
      <c r="O45" s="168"/>
      <c r="P45" s="171"/>
      <c r="AB45" s="147" t="str">
        <f t="shared" ref="AB45:AF45" si="13">IF(COUNTBLANK(AB39:AB44)=6,"",AVERAGE(AB39:AB44))</f>
        <v/>
      </c>
      <c r="AC45" s="147" t="str">
        <f t="shared" si="13"/>
        <v/>
      </c>
      <c r="AD45" s="147" t="str">
        <f t="shared" si="13"/>
        <v/>
      </c>
      <c r="AE45" s="147" t="str">
        <f t="shared" si="13"/>
        <v/>
      </c>
      <c r="AF45" s="147" t="str">
        <f t="shared" si="13"/>
        <v/>
      </c>
    </row>
    <row r="46">
      <c r="A46" s="125">
        <f>'List of Students'!A34</f>
        <v>30</v>
      </c>
      <c r="B46" s="125" t="str">
        <f>'List of Students'!B34</f>
        <v/>
      </c>
      <c r="C46" s="125" t="str">
        <f>'List of Students'!C34</f>
        <v/>
      </c>
      <c r="D46" s="178"/>
      <c r="E46" s="175"/>
      <c r="F46" s="179"/>
      <c r="G46" s="175"/>
      <c r="H46" s="175"/>
      <c r="I46" s="166" t="str">
        <f t="shared" si="8"/>
        <v/>
      </c>
      <c r="J46" s="167" t="str">
        <f t="shared" si="9"/>
        <v/>
      </c>
      <c r="K46" s="168"/>
      <c r="L46" s="168"/>
      <c r="M46" s="168"/>
      <c r="N46" s="168"/>
      <c r="O46" s="168"/>
      <c r="P46" s="171"/>
      <c r="AB46" s="127" t="s">
        <v>148</v>
      </c>
      <c r="AC46" s="3"/>
      <c r="AD46" s="3"/>
      <c r="AE46" s="3"/>
      <c r="AF46" s="4"/>
    </row>
    <row r="47">
      <c r="A47" s="125">
        <f>'List of Students'!A35</f>
        <v>31</v>
      </c>
      <c r="B47" s="125" t="str">
        <f>'List of Students'!B35</f>
        <v/>
      </c>
      <c r="C47" s="125" t="str">
        <f>'List of Students'!C35</f>
        <v/>
      </c>
      <c r="D47" s="178"/>
      <c r="E47" s="175"/>
      <c r="F47" s="179"/>
      <c r="G47" s="175"/>
      <c r="H47" s="175"/>
      <c r="I47" s="166" t="str">
        <f t="shared" si="8"/>
        <v/>
      </c>
      <c r="J47" s="167" t="str">
        <f t="shared" si="9"/>
        <v/>
      </c>
      <c r="K47" s="168"/>
      <c r="L47" s="168"/>
      <c r="M47" s="168"/>
      <c r="N47" s="168"/>
      <c r="O47" s="168"/>
      <c r="P47" s="171"/>
      <c r="AB47" s="129" t="s">
        <v>192</v>
      </c>
      <c r="AC47" s="129" t="s">
        <v>193</v>
      </c>
      <c r="AD47" s="129" t="s">
        <v>194</v>
      </c>
      <c r="AE47" s="129" t="s">
        <v>195</v>
      </c>
      <c r="AF47" s="129" t="s">
        <v>196</v>
      </c>
    </row>
    <row r="48">
      <c r="A48" s="125">
        <f>'List of Students'!A36</f>
        <v>32</v>
      </c>
      <c r="B48" s="125" t="str">
        <f>'List of Students'!B36</f>
        <v/>
      </c>
      <c r="C48" s="125" t="str">
        <f>'List of Students'!C36</f>
        <v/>
      </c>
      <c r="D48" s="178"/>
      <c r="E48" s="175"/>
      <c r="F48" s="179"/>
      <c r="G48" s="175"/>
      <c r="H48" s="175"/>
      <c r="I48" s="166" t="str">
        <f t="shared" si="8"/>
        <v/>
      </c>
      <c r="J48" s="167" t="str">
        <f t="shared" si="9"/>
        <v/>
      </c>
      <c r="K48" s="168"/>
      <c r="L48" s="168"/>
      <c r="M48" s="168"/>
      <c r="N48" s="168"/>
      <c r="O48" s="168"/>
      <c r="P48" s="171"/>
      <c r="AB48" s="131" t="str">
        <f>IF($N$12="CO 6",($D$109/$D$110)*100,"")</f>
        <v/>
      </c>
      <c r="AC48" s="132" t="str">
        <f>IF($N$14="CO 6",($E$109/$E$110)*100,"")</f>
        <v/>
      </c>
      <c r="AD48" s="132" t="str">
        <f>IF($N$15="CO 6",($F$109/$F$110)*100,"")</f>
        <v/>
      </c>
      <c r="AE48" s="132" t="str">
        <f>IF($N$16="CO 6",($G$109/$G$110)*100,"")</f>
        <v/>
      </c>
      <c r="AF48" s="132" t="str">
        <f>IF($N$17="CO 6",($H$109/$H$110)*100,"")</f>
        <v/>
      </c>
    </row>
    <row r="49">
      <c r="A49" s="125">
        <f>'List of Students'!A37</f>
        <v>33</v>
      </c>
      <c r="B49" s="125" t="str">
        <f>'List of Students'!B37</f>
        <v/>
      </c>
      <c r="C49" s="125" t="str">
        <f>'List of Students'!C37</f>
        <v/>
      </c>
      <c r="D49" s="178"/>
      <c r="E49" s="175"/>
      <c r="F49" s="179"/>
      <c r="G49" s="175"/>
      <c r="H49" s="175"/>
      <c r="I49" s="166" t="str">
        <f t="shared" si="8"/>
        <v/>
      </c>
      <c r="J49" s="167" t="str">
        <f t="shared" si="9"/>
        <v/>
      </c>
      <c r="K49" s="168"/>
      <c r="L49" s="168"/>
      <c r="M49" s="168"/>
      <c r="N49" s="168"/>
      <c r="O49" s="168"/>
      <c r="P49" s="171"/>
      <c r="AB49" s="131" t="str">
        <f>IF($P$12="CO 6",($D$109/$D$110)*100,"")</f>
        <v/>
      </c>
      <c r="AC49" s="132" t="str">
        <f>IF($P$14="CO 6",($E$109/$E$110)*100,"")</f>
        <v/>
      </c>
      <c r="AD49" s="132" t="str">
        <f>IF($P$15="CO 6",($F$109/$F$110)*100,"")</f>
        <v/>
      </c>
      <c r="AE49" s="132" t="str">
        <f>IF($P$16="CO 6",($G$109/$G$110)*100,"")</f>
        <v/>
      </c>
      <c r="AF49" s="132" t="str">
        <f>IF($P$17="CO 6",($H$109/$H$110)*100,"")</f>
        <v/>
      </c>
    </row>
    <row r="50">
      <c r="A50" s="125">
        <f>'List of Students'!A38</f>
        <v>34</v>
      </c>
      <c r="B50" s="125" t="str">
        <f>'List of Students'!B38</f>
        <v/>
      </c>
      <c r="C50" s="125" t="str">
        <f>'List of Students'!C38</f>
        <v/>
      </c>
      <c r="D50" s="178"/>
      <c r="E50" s="180"/>
      <c r="F50" s="179"/>
      <c r="G50" s="175"/>
      <c r="H50" s="175"/>
      <c r="I50" s="166" t="str">
        <f t="shared" si="8"/>
        <v/>
      </c>
      <c r="J50" s="167" t="str">
        <f t="shared" si="9"/>
        <v/>
      </c>
      <c r="K50" s="168"/>
      <c r="L50" s="168"/>
      <c r="M50" s="168"/>
      <c r="N50" s="168"/>
      <c r="O50" s="168"/>
      <c r="P50" s="171"/>
      <c r="AB50" s="131" t="str">
        <f>IF($R$12="CO 6",($D$109/$D$110)*100,"")</f>
        <v/>
      </c>
      <c r="AC50" s="132" t="str">
        <f>IF($R$14="CO 6",($E$109/$E$110)*100,"")</f>
        <v/>
      </c>
      <c r="AD50" s="132" t="str">
        <f>IF($R$15="CO 6",($F$109/$F$110)*100,"")</f>
        <v/>
      </c>
      <c r="AE50" s="132" t="str">
        <f>IF($R$16="CO 6",($G$109/$G$110)*100,"")</f>
        <v/>
      </c>
      <c r="AF50" s="132" t="str">
        <f>IF($R$17="CO 6",($H$109/$H$110)*100,"")</f>
        <v/>
      </c>
    </row>
    <row r="51">
      <c r="A51" s="125">
        <f>'List of Students'!A39</f>
        <v>35</v>
      </c>
      <c r="B51" s="125" t="str">
        <f>'List of Students'!B39</f>
        <v/>
      </c>
      <c r="C51" s="125" t="str">
        <f>'List of Students'!C39</f>
        <v/>
      </c>
      <c r="D51" s="178"/>
      <c r="E51" s="180"/>
      <c r="F51" s="179"/>
      <c r="G51" s="175"/>
      <c r="H51" s="175"/>
      <c r="I51" s="166" t="str">
        <f t="shared" si="8"/>
        <v/>
      </c>
      <c r="J51" s="167" t="str">
        <f t="shared" si="9"/>
        <v/>
      </c>
      <c r="K51" s="168"/>
      <c r="L51" s="168"/>
      <c r="M51" s="168"/>
      <c r="N51" s="168"/>
      <c r="O51" s="168"/>
      <c r="P51" s="171"/>
      <c r="AB51" s="131" t="str">
        <f>IF($T$12="CO 6",($D$109/$D$110)*100,"")</f>
        <v/>
      </c>
      <c r="AC51" s="132" t="str">
        <f>IF($T$14="CO 6",($E$109/$E$110)*100,"")</f>
        <v/>
      </c>
      <c r="AD51" s="132" t="str">
        <f>IF($T$15="CO 6",($F$109/$F$110)*100,"")</f>
        <v/>
      </c>
      <c r="AE51" s="132" t="str">
        <f>IF($T$16="CO 6",($G$109/$G$110)*100,"")</f>
        <v/>
      </c>
      <c r="AF51" s="132" t="str">
        <f>IF($T$17="CO 6",($H$109/$H$110)*100,"")</f>
        <v/>
      </c>
    </row>
    <row r="52">
      <c r="A52" s="125">
        <f>'List of Students'!A40</f>
        <v>36</v>
      </c>
      <c r="B52" s="125" t="str">
        <f>'List of Students'!B40</f>
        <v/>
      </c>
      <c r="C52" s="125" t="str">
        <f>'List of Students'!C40</f>
        <v/>
      </c>
      <c r="D52" s="178"/>
      <c r="E52" s="175"/>
      <c r="F52" s="179"/>
      <c r="G52" s="175"/>
      <c r="H52" s="175"/>
      <c r="I52" s="166" t="str">
        <f t="shared" si="8"/>
        <v/>
      </c>
      <c r="J52" s="167" t="str">
        <f t="shared" si="9"/>
        <v/>
      </c>
      <c r="K52" s="168"/>
      <c r="L52" s="168"/>
      <c r="M52" s="168"/>
      <c r="N52" s="168"/>
      <c r="O52" s="168"/>
      <c r="P52" s="171"/>
      <c r="AB52" s="131" t="str">
        <f>IF($V$12="CO 6",($D$109/$D$110)*100,"")</f>
        <v/>
      </c>
      <c r="AC52" s="132" t="str">
        <f>IF($V$14="CO 6",($E$109/$E$110)*100,"")</f>
        <v/>
      </c>
      <c r="AD52" s="132" t="str">
        <f>IF($V$15="CO 6",($F$109/$F$110)*100,"")</f>
        <v/>
      </c>
      <c r="AE52" s="132" t="str">
        <f>IF($V$16="CO 6",($G$109/$G$110)*100,"")</f>
        <v/>
      </c>
      <c r="AF52" s="132" t="str">
        <f>IF($V$17="CO 6",($H$109/$H$110)*100,"")</f>
        <v/>
      </c>
    </row>
    <row r="53">
      <c r="A53" s="125">
        <f>'List of Students'!A41</f>
        <v>37</v>
      </c>
      <c r="B53" s="125" t="str">
        <f>'List of Students'!B41</f>
        <v/>
      </c>
      <c r="C53" s="125" t="str">
        <f>'List of Students'!C41</f>
        <v/>
      </c>
      <c r="D53" s="178"/>
      <c r="E53" s="175"/>
      <c r="F53" s="179"/>
      <c r="G53" s="175"/>
      <c r="H53" s="175"/>
      <c r="I53" s="166" t="str">
        <f t="shared" si="8"/>
        <v/>
      </c>
      <c r="J53" s="167" t="str">
        <f t="shared" si="9"/>
        <v/>
      </c>
      <c r="K53" s="168"/>
      <c r="L53" s="168"/>
      <c r="M53" s="168"/>
      <c r="N53" s="168"/>
      <c r="O53" s="168"/>
      <c r="P53" s="171"/>
      <c r="AB53" s="131" t="str">
        <f>IF($X$12="CO 6",($D$109/$D$110)*100,"")</f>
        <v/>
      </c>
      <c r="AC53" s="132" t="str">
        <f>IF($X$14="CO 6",($E$109/$E$110)*100,"")</f>
        <v/>
      </c>
      <c r="AD53" s="132" t="str">
        <f>IF($X$15="CO 6",($F$109/$F$110)*100,"")</f>
        <v/>
      </c>
      <c r="AE53" s="132" t="str">
        <f>IF($X$16="CO 6",($G$109/$G$110)*100,"")</f>
        <v/>
      </c>
      <c r="AF53" s="132" t="str">
        <f>IF($X$17="CO 6",($H$109/$H$110)*100,"")</f>
        <v/>
      </c>
    </row>
    <row r="54">
      <c r="A54" s="125">
        <f>'List of Students'!A42</f>
        <v>38</v>
      </c>
      <c r="B54" s="125" t="str">
        <f>'List of Students'!B42</f>
        <v/>
      </c>
      <c r="C54" s="125" t="str">
        <f>'List of Students'!C42</f>
        <v/>
      </c>
      <c r="D54" s="178"/>
      <c r="E54" s="175"/>
      <c r="F54" s="179"/>
      <c r="G54" s="175"/>
      <c r="H54" s="175"/>
      <c r="I54" s="166" t="str">
        <f t="shared" si="8"/>
        <v/>
      </c>
      <c r="J54" s="167" t="str">
        <f t="shared" si="9"/>
        <v/>
      </c>
      <c r="K54" s="168"/>
      <c r="L54" s="168"/>
      <c r="M54" s="168"/>
      <c r="N54" s="168"/>
      <c r="O54" s="168"/>
      <c r="P54" s="171"/>
      <c r="AB54" s="147" t="str">
        <f t="shared" ref="AB54:AF54" si="14">IF(COUNTBLANK(AB48:AB53)=6,"",AVERAGE(AB48:AB53))</f>
        <v/>
      </c>
      <c r="AC54" s="147" t="str">
        <f t="shared" si="14"/>
        <v/>
      </c>
      <c r="AD54" s="147" t="str">
        <f t="shared" si="14"/>
        <v/>
      </c>
      <c r="AE54" s="147" t="str">
        <f t="shared" si="14"/>
        <v/>
      </c>
      <c r="AF54" s="147" t="str">
        <f t="shared" si="14"/>
        <v/>
      </c>
    </row>
    <row r="55">
      <c r="A55" s="125">
        <f>'List of Students'!A43</f>
        <v>39</v>
      </c>
      <c r="B55" s="125" t="str">
        <f>'List of Students'!B43</f>
        <v/>
      </c>
      <c r="C55" s="125" t="str">
        <f>'List of Students'!C43</f>
        <v/>
      </c>
      <c r="D55" s="178"/>
      <c r="E55" s="175"/>
      <c r="F55" s="179"/>
      <c r="G55" s="175"/>
      <c r="H55" s="175"/>
      <c r="I55" s="166" t="str">
        <f t="shared" si="8"/>
        <v/>
      </c>
      <c r="J55" s="167" t="str">
        <f t="shared" si="9"/>
        <v/>
      </c>
      <c r="K55" s="168"/>
      <c r="L55" s="168"/>
      <c r="M55" s="168"/>
      <c r="N55" s="168"/>
      <c r="O55" s="168"/>
      <c r="P55" s="171"/>
      <c r="AB55" s="183"/>
      <c r="AC55" s="183"/>
      <c r="AD55" s="183"/>
      <c r="AE55" s="183"/>
      <c r="AF55" s="183"/>
    </row>
    <row r="56">
      <c r="A56" s="125">
        <f>'List of Students'!A44</f>
        <v>40</v>
      </c>
      <c r="B56" s="125" t="str">
        <f>'List of Students'!B44</f>
        <v/>
      </c>
      <c r="C56" s="125" t="str">
        <f>'List of Students'!C44</f>
        <v/>
      </c>
      <c r="D56" s="178"/>
      <c r="E56" s="175"/>
      <c r="F56" s="179"/>
      <c r="G56" s="175"/>
      <c r="H56" s="175"/>
      <c r="I56" s="166" t="str">
        <f t="shared" si="8"/>
        <v/>
      </c>
      <c r="J56" s="167" t="str">
        <f t="shared" si="9"/>
        <v/>
      </c>
      <c r="K56" s="168"/>
      <c r="L56" s="168"/>
      <c r="M56" s="168"/>
      <c r="N56" s="168"/>
      <c r="O56" s="168"/>
      <c r="P56" s="171"/>
      <c r="AB56" s="183"/>
      <c r="AC56" s="183"/>
      <c r="AD56" s="183"/>
      <c r="AE56" s="183"/>
      <c r="AF56" s="183"/>
    </row>
    <row r="57">
      <c r="A57" s="125">
        <f>'List of Students'!A45</f>
        <v>41</v>
      </c>
      <c r="B57" s="125" t="str">
        <f>'List of Students'!B45</f>
        <v/>
      </c>
      <c r="C57" s="125" t="str">
        <f>'List of Students'!C45</f>
        <v/>
      </c>
      <c r="D57" s="178"/>
      <c r="E57" s="180"/>
      <c r="F57" s="179"/>
      <c r="G57" s="175"/>
      <c r="H57" s="175"/>
      <c r="I57" s="166" t="str">
        <f t="shared" si="8"/>
        <v/>
      </c>
      <c r="J57" s="167" t="str">
        <f t="shared" si="9"/>
        <v/>
      </c>
      <c r="K57" s="168"/>
      <c r="L57" s="168"/>
      <c r="M57" s="168"/>
      <c r="N57" s="168"/>
      <c r="O57" s="168"/>
      <c r="P57" s="171"/>
      <c r="AB57" s="139"/>
      <c r="AC57" s="139"/>
      <c r="AD57" s="139"/>
      <c r="AE57" s="139"/>
      <c r="AF57" s="139"/>
    </row>
    <row r="58">
      <c r="A58" s="125">
        <f>'List of Students'!A46</f>
        <v>42</v>
      </c>
      <c r="B58" s="125" t="str">
        <f>'List of Students'!B46</f>
        <v/>
      </c>
      <c r="C58" s="125" t="str">
        <f>'List of Students'!C46</f>
        <v/>
      </c>
      <c r="D58" s="178"/>
      <c r="E58" s="175"/>
      <c r="F58" s="179"/>
      <c r="G58" s="175"/>
      <c r="H58" s="175"/>
      <c r="I58" s="166" t="str">
        <f t="shared" si="8"/>
        <v/>
      </c>
      <c r="J58" s="167" t="str">
        <f t="shared" si="9"/>
        <v/>
      </c>
      <c r="K58" s="168"/>
      <c r="L58" s="168"/>
      <c r="M58" s="168"/>
      <c r="N58" s="168"/>
      <c r="O58" s="168"/>
      <c r="P58" s="171"/>
      <c r="AB58" s="184"/>
      <c r="AE58" s="184"/>
      <c r="AF58" s="184"/>
    </row>
    <row r="59">
      <c r="A59" s="125">
        <f>'List of Students'!A47</f>
        <v>43</v>
      </c>
      <c r="B59" s="125" t="str">
        <f>'List of Students'!B47</f>
        <v/>
      </c>
      <c r="C59" s="125" t="str">
        <f>'List of Students'!C47</f>
        <v/>
      </c>
      <c r="D59" s="178"/>
      <c r="E59" s="180"/>
      <c r="F59" s="179"/>
      <c r="G59" s="175"/>
      <c r="H59" s="175"/>
      <c r="I59" s="166" t="str">
        <f t="shared" si="8"/>
        <v/>
      </c>
      <c r="J59" s="167" t="str">
        <f t="shared" si="9"/>
        <v/>
      </c>
      <c r="K59" s="168"/>
      <c r="L59" s="168"/>
      <c r="M59" s="168"/>
      <c r="N59" s="168"/>
      <c r="O59" s="168"/>
      <c r="P59" s="171"/>
      <c r="AB59" s="184"/>
      <c r="AC59" s="184"/>
      <c r="AD59" s="184"/>
      <c r="AE59" s="184"/>
      <c r="AF59" s="184"/>
    </row>
    <row r="60">
      <c r="A60" s="125">
        <f>'List of Students'!A48</f>
        <v>44</v>
      </c>
      <c r="B60" s="125" t="str">
        <f>'List of Students'!B48</f>
        <v/>
      </c>
      <c r="C60" s="125" t="str">
        <f>'List of Students'!C48</f>
        <v/>
      </c>
      <c r="D60" s="178"/>
      <c r="E60" s="175"/>
      <c r="F60" s="179"/>
      <c r="G60" s="175"/>
      <c r="H60" s="175"/>
      <c r="I60" s="166" t="str">
        <f t="shared" si="8"/>
        <v/>
      </c>
      <c r="J60" s="167" t="str">
        <f t="shared" si="9"/>
        <v/>
      </c>
      <c r="K60" s="168"/>
      <c r="L60" s="168"/>
      <c r="M60" s="168"/>
      <c r="N60" s="168"/>
      <c r="O60" s="168"/>
      <c r="P60" s="171"/>
      <c r="AB60" s="183"/>
      <c r="AC60" s="183"/>
      <c r="AD60" s="183"/>
      <c r="AE60" s="183"/>
      <c r="AF60" s="183"/>
    </row>
    <row r="61">
      <c r="A61" s="125">
        <f>'List of Students'!A49</f>
        <v>45</v>
      </c>
      <c r="B61" s="125" t="str">
        <f>'List of Students'!B49</f>
        <v/>
      </c>
      <c r="C61" s="125" t="str">
        <f>'List of Students'!C49</f>
        <v/>
      </c>
      <c r="D61" s="178"/>
      <c r="E61" s="175"/>
      <c r="F61" s="179"/>
      <c r="G61" s="175"/>
      <c r="H61" s="175"/>
      <c r="I61" s="166" t="str">
        <f t="shared" si="8"/>
        <v/>
      </c>
      <c r="J61" s="167" t="str">
        <f t="shared" si="9"/>
        <v/>
      </c>
      <c r="K61" s="168"/>
      <c r="L61" s="168"/>
      <c r="M61" s="168"/>
      <c r="N61" s="168"/>
      <c r="O61" s="168"/>
      <c r="P61" s="171"/>
      <c r="AB61" s="183"/>
      <c r="AC61" s="183"/>
      <c r="AD61" s="183"/>
      <c r="AE61" s="183"/>
      <c r="AF61" s="183"/>
    </row>
    <row r="62">
      <c r="A62" s="125">
        <f>'List of Students'!A50</f>
        <v>46</v>
      </c>
      <c r="B62" s="125" t="str">
        <f>'List of Students'!B50</f>
        <v/>
      </c>
      <c r="C62" s="125" t="str">
        <f>'List of Students'!C50</f>
        <v/>
      </c>
      <c r="D62" s="178"/>
      <c r="E62" s="175"/>
      <c r="F62" s="179"/>
      <c r="G62" s="175"/>
      <c r="H62" s="175"/>
      <c r="I62" s="166" t="str">
        <f t="shared" si="8"/>
        <v/>
      </c>
      <c r="J62" s="167" t="str">
        <f t="shared" si="9"/>
        <v/>
      </c>
      <c r="K62" s="168"/>
      <c r="L62" s="168"/>
      <c r="M62" s="168"/>
      <c r="N62" s="168"/>
      <c r="O62" s="168"/>
      <c r="P62" s="171"/>
      <c r="AB62" s="183"/>
      <c r="AC62" s="183"/>
      <c r="AD62" s="183"/>
      <c r="AE62" s="183"/>
      <c r="AF62" s="183"/>
    </row>
    <row r="63">
      <c r="A63" s="125">
        <f>'List of Students'!A51</f>
        <v>47</v>
      </c>
      <c r="B63" s="125" t="str">
        <f>'List of Students'!B51</f>
        <v/>
      </c>
      <c r="C63" s="125" t="str">
        <f>'List of Students'!C51</f>
        <v/>
      </c>
      <c r="D63" s="178"/>
      <c r="E63" s="180"/>
      <c r="F63" s="179"/>
      <c r="G63" s="175"/>
      <c r="H63" s="175"/>
      <c r="I63" s="166" t="str">
        <f t="shared" si="8"/>
        <v/>
      </c>
      <c r="J63" s="167" t="str">
        <f t="shared" si="9"/>
        <v/>
      </c>
      <c r="K63" s="168"/>
      <c r="L63" s="168"/>
      <c r="M63" s="168"/>
      <c r="N63" s="168"/>
      <c r="O63" s="168"/>
      <c r="P63" s="171"/>
      <c r="AB63" s="183"/>
      <c r="AC63" s="183"/>
      <c r="AD63" s="183"/>
      <c r="AE63" s="183"/>
      <c r="AF63" s="183"/>
    </row>
    <row r="64">
      <c r="A64" s="125">
        <f>'List of Students'!A52</f>
        <v>48</v>
      </c>
      <c r="B64" s="125" t="str">
        <f>'List of Students'!B52</f>
        <v/>
      </c>
      <c r="C64" s="125" t="str">
        <f>'List of Students'!C52</f>
        <v/>
      </c>
      <c r="D64" s="178"/>
      <c r="E64" s="175"/>
      <c r="F64" s="179"/>
      <c r="G64" s="175"/>
      <c r="H64" s="175"/>
      <c r="I64" s="166" t="str">
        <f t="shared" si="8"/>
        <v/>
      </c>
      <c r="J64" s="167" t="str">
        <f t="shared" si="9"/>
        <v/>
      </c>
      <c r="K64" s="168"/>
      <c r="L64" s="168"/>
      <c r="M64" s="168"/>
      <c r="N64" s="168"/>
      <c r="O64" s="168"/>
      <c r="P64" s="171"/>
      <c r="AB64" s="183"/>
      <c r="AC64" s="183"/>
      <c r="AD64" s="183"/>
      <c r="AE64" s="183"/>
      <c r="AF64" s="183"/>
    </row>
    <row r="65">
      <c r="A65" s="125">
        <f>'List of Students'!A53</f>
        <v>49</v>
      </c>
      <c r="B65" s="125" t="str">
        <f>'List of Students'!B53</f>
        <v/>
      </c>
      <c r="C65" s="125" t="str">
        <f>'List of Students'!C53</f>
        <v/>
      </c>
      <c r="D65" s="178"/>
      <c r="E65" s="175"/>
      <c r="F65" s="179"/>
      <c r="G65" s="175"/>
      <c r="H65" s="175"/>
      <c r="I65" s="166" t="str">
        <f t="shared" si="8"/>
        <v/>
      </c>
      <c r="J65" s="167" t="str">
        <f t="shared" si="9"/>
        <v/>
      </c>
      <c r="K65" s="168"/>
      <c r="L65" s="168"/>
      <c r="M65" s="168"/>
      <c r="N65" s="168"/>
      <c r="O65" s="168"/>
      <c r="P65" s="171"/>
      <c r="AB65" s="183"/>
      <c r="AC65" s="183"/>
      <c r="AD65" s="183"/>
      <c r="AE65" s="183"/>
      <c r="AF65" s="183"/>
    </row>
    <row r="66">
      <c r="A66" s="125">
        <f>'List of Students'!A54</f>
        <v>50</v>
      </c>
      <c r="B66" s="125" t="str">
        <f>'List of Students'!B54</f>
        <v/>
      </c>
      <c r="C66" s="125" t="str">
        <f>'List of Students'!C54</f>
        <v/>
      </c>
      <c r="D66" s="178"/>
      <c r="E66" s="175"/>
      <c r="F66" s="179"/>
      <c r="G66" s="175"/>
      <c r="H66" s="175"/>
      <c r="I66" s="166" t="str">
        <f t="shared" si="8"/>
        <v/>
      </c>
      <c r="J66" s="167" t="str">
        <f t="shared" si="9"/>
        <v/>
      </c>
      <c r="K66" s="168"/>
      <c r="L66" s="168"/>
      <c r="M66" s="168"/>
      <c r="N66" s="168"/>
      <c r="O66" s="168"/>
      <c r="P66" s="171"/>
      <c r="AB66" s="183"/>
      <c r="AC66" s="183"/>
      <c r="AD66" s="183"/>
      <c r="AE66" s="183"/>
      <c r="AF66" s="183"/>
    </row>
    <row r="67">
      <c r="A67" s="125">
        <f>'List of Students'!A55</f>
        <v>51</v>
      </c>
      <c r="B67" s="125" t="str">
        <f>'List of Students'!B55</f>
        <v/>
      </c>
      <c r="C67" s="125" t="str">
        <f>'List of Students'!C55</f>
        <v/>
      </c>
      <c r="D67" s="178"/>
      <c r="E67" s="175"/>
      <c r="F67" s="179"/>
      <c r="G67" s="175"/>
      <c r="H67" s="175"/>
      <c r="I67" s="166" t="str">
        <f t="shared" si="8"/>
        <v/>
      </c>
      <c r="J67" s="167" t="str">
        <f t="shared" si="9"/>
        <v/>
      </c>
      <c r="K67" s="168"/>
      <c r="L67" s="168"/>
      <c r="M67" s="168"/>
      <c r="N67" s="168"/>
      <c r="O67" s="168"/>
      <c r="P67" s="171"/>
    </row>
    <row r="68">
      <c r="A68" s="125">
        <f>'List of Students'!A56</f>
        <v>52</v>
      </c>
      <c r="B68" s="125" t="str">
        <f>'List of Students'!B56</f>
        <v/>
      </c>
      <c r="C68" s="125" t="str">
        <f>'List of Students'!C56</f>
        <v/>
      </c>
      <c r="D68" s="178"/>
      <c r="E68" s="180"/>
      <c r="F68" s="179"/>
      <c r="G68" s="175"/>
      <c r="H68" s="175"/>
      <c r="I68" s="166" t="str">
        <f t="shared" si="8"/>
        <v/>
      </c>
      <c r="J68" s="167" t="str">
        <f t="shared" si="9"/>
        <v/>
      </c>
      <c r="K68" s="168"/>
      <c r="L68" s="168"/>
      <c r="M68" s="168"/>
      <c r="N68" s="168"/>
      <c r="O68" s="168"/>
      <c r="P68" s="171"/>
    </row>
    <row r="69">
      <c r="A69" s="125">
        <f>'List of Students'!A57</f>
        <v>53</v>
      </c>
      <c r="B69" s="125" t="str">
        <f>'List of Students'!B57</f>
        <v/>
      </c>
      <c r="C69" s="125" t="str">
        <f>'List of Students'!C57</f>
        <v/>
      </c>
      <c r="D69" s="178"/>
      <c r="E69" s="175"/>
      <c r="F69" s="179"/>
      <c r="G69" s="175"/>
      <c r="H69" s="175"/>
      <c r="I69" s="166" t="str">
        <f t="shared" si="8"/>
        <v/>
      </c>
      <c r="J69" s="167" t="str">
        <f t="shared" si="9"/>
        <v/>
      </c>
      <c r="K69" s="168"/>
      <c r="L69" s="168"/>
      <c r="M69" s="168"/>
      <c r="N69" s="168"/>
      <c r="O69" s="168"/>
      <c r="P69" s="171"/>
    </row>
    <row r="70">
      <c r="A70" s="125">
        <f>'List of Students'!A58</f>
        <v>54</v>
      </c>
      <c r="B70" s="125" t="str">
        <f>'List of Students'!B58</f>
        <v/>
      </c>
      <c r="C70" s="125" t="str">
        <f>'List of Students'!C58</f>
        <v/>
      </c>
      <c r="D70" s="178"/>
      <c r="E70" s="180"/>
      <c r="F70" s="179"/>
      <c r="G70" s="175"/>
      <c r="H70" s="175"/>
      <c r="I70" s="166" t="str">
        <f t="shared" si="8"/>
        <v/>
      </c>
      <c r="J70" s="167" t="str">
        <f t="shared" si="9"/>
        <v/>
      </c>
      <c r="K70" s="168"/>
      <c r="L70" s="168"/>
      <c r="M70" s="168"/>
      <c r="N70" s="168"/>
      <c r="O70" s="168"/>
      <c r="P70" s="171"/>
    </row>
    <row r="71">
      <c r="A71" s="125">
        <f>'List of Students'!A59</f>
        <v>55</v>
      </c>
      <c r="B71" s="125" t="str">
        <f>'List of Students'!B59</f>
        <v/>
      </c>
      <c r="C71" s="125" t="str">
        <f>'List of Students'!C59</f>
        <v/>
      </c>
      <c r="D71" s="178"/>
      <c r="E71" s="180"/>
      <c r="F71" s="179"/>
      <c r="G71" s="175"/>
      <c r="H71" s="175"/>
      <c r="I71" s="166" t="str">
        <f t="shared" si="8"/>
        <v/>
      </c>
      <c r="J71" s="167" t="str">
        <f t="shared" si="9"/>
        <v/>
      </c>
      <c r="K71" s="168"/>
      <c r="L71" s="168"/>
      <c r="M71" s="168"/>
      <c r="N71" s="168"/>
      <c r="O71" s="168"/>
      <c r="P71" s="171"/>
    </row>
    <row r="72">
      <c r="A72" s="125">
        <f>'List of Students'!A60</f>
        <v>56</v>
      </c>
      <c r="B72" s="125" t="str">
        <f>'List of Students'!B60</f>
        <v/>
      </c>
      <c r="C72" s="125" t="str">
        <f>'List of Students'!C60</f>
        <v/>
      </c>
      <c r="D72" s="178"/>
      <c r="E72" s="175"/>
      <c r="F72" s="179"/>
      <c r="G72" s="175"/>
      <c r="H72" s="175"/>
      <c r="I72" s="166" t="str">
        <f t="shared" si="8"/>
        <v/>
      </c>
      <c r="J72" s="167" t="str">
        <f t="shared" si="9"/>
        <v/>
      </c>
      <c r="K72" s="168"/>
      <c r="L72" s="168"/>
      <c r="M72" s="168"/>
      <c r="N72" s="168"/>
      <c r="O72" s="168"/>
      <c r="P72" s="171"/>
    </row>
    <row r="73">
      <c r="A73" s="125">
        <f>'List of Students'!A61</f>
        <v>57</v>
      </c>
      <c r="B73" s="125" t="str">
        <f>'List of Students'!B61</f>
        <v/>
      </c>
      <c r="C73" s="125" t="str">
        <f>'List of Students'!C61</f>
        <v/>
      </c>
      <c r="D73" s="178"/>
      <c r="E73" s="175"/>
      <c r="F73" s="179"/>
      <c r="G73" s="175"/>
      <c r="H73" s="175"/>
      <c r="I73" s="166" t="str">
        <f t="shared" si="8"/>
        <v/>
      </c>
      <c r="J73" s="167" t="str">
        <f t="shared" si="9"/>
        <v/>
      </c>
      <c r="K73" s="168"/>
      <c r="L73" s="168"/>
      <c r="M73" s="168"/>
      <c r="N73" s="168"/>
      <c r="O73" s="168"/>
      <c r="P73" s="171"/>
    </row>
    <row r="74">
      <c r="A74" s="125">
        <f>'List of Students'!A62</f>
        <v>58</v>
      </c>
      <c r="B74" s="125" t="str">
        <f>'List of Students'!B62</f>
        <v/>
      </c>
      <c r="C74" s="125" t="str">
        <f>'List of Students'!C62</f>
        <v/>
      </c>
      <c r="D74" s="178"/>
      <c r="E74" s="175"/>
      <c r="F74" s="179"/>
      <c r="G74" s="175"/>
      <c r="H74" s="175"/>
      <c r="I74" s="166" t="str">
        <f t="shared" si="8"/>
        <v/>
      </c>
      <c r="J74" s="167" t="str">
        <f t="shared" si="9"/>
        <v/>
      </c>
      <c r="K74" s="168"/>
      <c r="L74" s="168"/>
      <c r="M74" s="168"/>
      <c r="N74" s="168"/>
      <c r="O74" s="168"/>
      <c r="P74" s="171"/>
    </row>
    <row r="75">
      <c r="A75" s="125">
        <f>'List of Students'!A63</f>
        <v>59</v>
      </c>
      <c r="B75" s="125" t="str">
        <f>'List of Students'!B63</f>
        <v/>
      </c>
      <c r="C75" s="125" t="str">
        <f>'List of Students'!C63</f>
        <v/>
      </c>
      <c r="D75" s="178"/>
      <c r="E75" s="175"/>
      <c r="F75" s="179"/>
      <c r="G75" s="175"/>
      <c r="H75" s="175"/>
      <c r="I75" s="166" t="str">
        <f t="shared" si="8"/>
        <v/>
      </c>
      <c r="J75" s="167" t="str">
        <f t="shared" si="9"/>
        <v/>
      </c>
      <c r="K75" s="168"/>
      <c r="L75" s="168"/>
      <c r="M75" s="168"/>
      <c r="N75" s="168"/>
      <c r="O75" s="168"/>
      <c r="P75" s="171"/>
    </row>
    <row r="76">
      <c r="A76" s="125">
        <f>'List of Students'!A64</f>
        <v>60</v>
      </c>
      <c r="B76" s="125" t="str">
        <f>'List of Students'!B64</f>
        <v/>
      </c>
      <c r="C76" s="125" t="str">
        <f>'List of Students'!C64</f>
        <v/>
      </c>
      <c r="D76" s="178"/>
      <c r="E76" s="180"/>
      <c r="F76" s="179"/>
      <c r="G76" s="175"/>
      <c r="H76" s="175"/>
      <c r="I76" s="166" t="str">
        <f t="shared" si="8"/>
        <v/>
      </c>
      <c r="J76" s="167" t="str">
        <f t="shared" si="9"/>
        <v/>
      </c>
      <c r="K76" s="168"/>
      <c r="L76" s="168"/>
      <c r="M76" s="168"/>
      <c r="N76" s="168"/>
      <c r="O76" s="168"/>
      <c r="P76" s="171"/>
    </row>
    <row r="77">
      <c r="A77" s="125">
        <f>'List of Students'!A65</f>
        <v>61</v>
      </c>
      <c r="B77" s="125" t="str">
        <f>'List of Students'!B65</f>
        <v/>
      </c>
      <c r="C77" s="125" t="str">
        <f>'List of Students'!C65</f>
        <v/>
      </c>
      <c r="D77" s="178"/>
      <c r="E77" s="175"/>
      <c r="F77" s="179"/>
      <c r="G77" s="175"/>
      <c r="H77" s="175"/>
      <c r="I77" s="166" t="str">
        <f t="shared" si="8"/>
        <v/>
      </c>
      <c r="J77" s="167" t="str">
        <f t="shared" si="9"/>
        <v/>
      </c>
      <c r="K77" s="168"/>
      <c r="L77" s="168"/>
      <c r="M77" s="168"/>
      <c r="N77" s="168"/>
      <c r="O77" s="168"/>
      <c r="P77" s="171"/>
    </row>
    <row r="78">
      <c r="A78" s="125">
        <f>'List of Students'!A66</f>
        <v>62</v>
      </c>
      <c r="B78" s="125" t="str">
        <f>'List of Students'!B66</f>
        <v/>
      </c>
      <c r="C78" s="125" t="str">
        <f>'List of Students'!C66</f>
        <v/>
      </c>
      <c r="D78" s="178"/>
      <c r="E78" s="180"/>
      <c r="F78" s="179"/>
      <c r="G78" s="175"/>
      <c r="H78" s="175"/>
      <c r="I78" s="166" t="str">
        <f t="shared" si="8"/>
        <v/>
      </c>
      <c r="J78" s="167" t="str">
        <f t="shared" si="9"/>
        <v/>
      </c>
      <c r="K78" s="168"/>
      <c r="L78" s="168"/>
      <c r="M78" s="168"/>
      <c r="N78" s="168"/>
      <c r="O78" s="168"/>
      <c r="P78" s="171"/>
    </row>
    <row r="79">
      <c r="A79" s="125">
        <f>'List of Students'!A67</f>
        <v>63</v>
      </c>
      <c r="B79" s="125" t="str">
        <f>'List of Students'!B67</f>
        <v/>
      </c>
      <c r="C79" s="125" t="str">
        <f>'List of Students'!C67</f>
        <v/>
      </c>
      <c r="D79" s="178"/>
      <c r="E79" s="175"/>
      <c r="F79" s="179"/>
      <c r="G79" s="175"/>
      <c r="H79" s="175"/>
      <c r="I79" s="166" t="str">
        <f t="shared" si="8"/>
        <v/>
      </c>
      <c r="J79" s="167" t="str">
        <f t="shared" si="9"/>
        <v/>
      </c>
      <c r="K79" s="168"/>
      <c r="L79" s="168"/>
      <c r="M79" s="168"/>
      <c r="N79" s="168"/>
      <c r="O79" s="168"/>
      <c r="P79" s="171"/>
    </row>
    <row r="80">
      <c r="A80" s="125">
        <f>'List of Students'!A68</f>
        <v>64</v>
      </c>
      <c r="B80" s="125" t="str">
        <f>'List of Students'!B68</f>
        <v/>
      </c>
      <c r="C80" s="125" t="str">
        <f>'List of Students'!C68</f>
        <v/>
      </c>
      <c r="D80" s="178"/>
      <c r="E80" s="175"/>
      <c r="F80" s="179"/>
      <c r="G80" s="175"/>
      <c r="H80" s="175"/>
      <c r="I80" s="166" t="str">
        <f t="shared" si="8"/>
        <v/>
      </c>
      <c r="J80" s="167" t="str">
        <f t="shared" si="9"/>
        <v/>
      </c>
      <c r="K80" s="168"/>
      <c r="L80" s="168"/>
      <c r="M80" s="168"/>
      <c r="N80" s="168"/>
      <c r="O80" s="168"/>
      <c r="P80" s="171"/>
    </row>
    <row r="81">
      <c r="A81" s="125">
        <f>'List of Students'!A69</f>
        <v>65</v>
      </c>
      <c r="B81" s="125" t="str">
        <f>'List of Students'!B69</f>
        <v/>
      </c>
      <c r="C81" s="125" t="str">
        <f>'List of Students'!C69</f>
        <v/>
      </c>
      <c r="D81" s="178"/>
      <c r="E81" s="175"/>
      <c r="F81" s="179"/>
      <c r="G81" s="175"/>
      <c r="H81" s="175"/>
      <c r="I81" s="166" t="str">
        <f t="shared" si="8"/>
        <v/>
      </c>
      <c r="J81" s="167" t="str">
        <f t="shared" si="9"/>
        <v/>
      </c>
      <c r="K81" s="168"/>
      <c r="L81" s="168"/>
      <c r="M81" s="168"/>
      <c r="N81" s="168"/>
      <c r="O81" s="168"/>
      <c r="P81" s="171"/>
    </row>
    <row r="82">
      <c r="A82" s="125">
        <f>'List of Students'!A70</f>
        <v>66</v>
      </c>
      <c r="B82" s="125" t="str">
        <f>'List of Students'!B70</f>
        <v/>
      </c>
      <c r="C82" s="125" t="str">
        <f>'List of Students'!C70</f>
        <v/>
      </c>
      <c r="D82" s="178"/>
      <c r="E82" s="175"/>
      <c r="F82" s="179"/>
      <c r="G82" s="175"/>
      <c r="H82" s="175"/>
      <c r="I82" s="166" t="str">
        <f t="shared" si="8"/>
        <v/>
      </c>
      <c r="J82" s="167" t="str">
        <f t="shared" si="9"/>
        <v/>
      </c>
      <c r="K82" s="168"/>
      <c r="L82" s="168"/>
      <c r="M82" s="168"/>
      <c r="N82" s="168"/>
      <c r="O82" s="168"/>
      <c r="P82" s="171"/>
    </row>
    <row r="83">
      <c r="A83" s="125">
        <f>'List of Students'!A71</f>
        <v>67</v>
      </c>
      <c r="B83" s="125" t="str">
        <f>'List of Students'!B71</f>
        <v/>
      </c>
      <c r="C83" s="125" t="str">
        <f>'List of Students'!C71</f>
        <v/>
      </c>
      <c r="D83" s="178"/>
      <c r="E83" s="175"/>
      <c r="F83" s="179"/>
      <c r="G83" s="175"/>
      <c r="H83" s="175"/>
      <c r="I83" s="166" t="str">
        <f t="shared" si="8"/>
        <v/>
      </c>
      <c r="J83" s="167" t="str">
        <f t="shared" si="9"/>
        <v/>
      </c>
      <c r="K83" s="168"/>
      <c r="L83" s="168"/>
      <c r="M83" s="168"/>
      <c r="N83" s="168"/>
      <c r="O83" s="168"/>
      <c r="P83" s="171"/>
    </row>
    <row r="84">
      <c r="A84" s="125">
        <f>'List of Students'!A72</f>
        <v>68</v>
      </c>
      <c r="B84" s="125" t="str">
        <f>'List of Students'!B72</f>
        <v/>
      </c>
      <c r="C84" s="125" t="str">
        <f>'List of Students'!C72</f>
        <v/>
      </c>
      <c r="D84" s="178"/>
      <c r="E84" s="175"/>
      <c r="F84" s="179"/>
      <c r="G84" s="175"/>
      <c r="H84" s="175"/>
      <c r="I84" s="166" t="str">
        <f t="shared" si="8"/>
        <v/>
      </c>
      <c r="J84" s="167" t="str">
        <f t="shared" si="9"/>
        <v/>
      </c>
      <c r="K84" s="168"/>
      <c r="L84" s="168"/>
      <c r="M84" s="168"/>
      <c r="N84" s="168"/>
      <c r="O84" s="168"/>
      <c r="P84" s="171"/>
    </row>
    <row r="85">
      <c r="A85" s="125">
        <f>'List of Students'!A73</f>
        <v>69</v>
      </c>
      <c r="B85" s="125" t="str">
        <f>'List of Students'!B73</f>
        <v/>
      </c>
      <c r="C85" s="125" t="str">
        <f>'List of Students'!C73</f>
        <v/>
      </c>
      <c r="D85" s="178"/>
      <c r="E85" s="175"/>
      <c r="F85" s="179"/>
      <c r="G85" s="175"/>
      <c r="H85" s="175"/>
      <c r="I85" s="166" t="str">
        <f t="shared" si="8"/>
        <v/>
      </c>
      <c r="J85" s="167" t="str">
        <f t="shared" si="9"/>
        <v/>
      </c>
      <c r="K85" s="168"/>
      <c r="L85" s="168"/>
      <c r="M85" s="168"/>
      <c r="N85" s="168"/>
      <c r="O85" s="168"/>
      <c r="P85" s="171"/>
    </row>
    <row r="86">
      <c r="A86" s="125">
        <f>'List of Students'!A74</f>
        <v>70</v>
      </c>
      <c r="B86" s="125" t="str">
        <f>'List of Students'!B74</f>
        <v/>
      </c>
      <c r="C86" s="125" t="str">
        <f>'List of Students'!C74</f>
        <v/>
      </c>
      <c r="D86" s="178"/>
      <c r="E86" s="175"/>
      <c r="F86" s="179"/>
      <c r="G86" s="175"/>
      <c r="H86" s="175"/>
      <c r="I86" s="166" t="str">
        <f t="shared" si="8"/>
        <v/>
      </c>
      <c r="J86" s="167" t="str">
        <f t="shared" si="9"/>
        <v/>
      </c>
      <c r="K86" s="168"/>
      <c r="L86" s="168"/>
      <c r="M86" s="168"/>
      <c r="N86" s="168"/>
      <c r="O86" s="168"/>
      <c r="P86" s="171"/>
    </row>
    <row r="87">
      <c r="A87" s="125">
        <f>'List of Students'!A75</f>
        <v>71</v>
      </c>
      <c r="B87" s="125" t="str">
        <f>'List of Students'!B75</f>
        <v/>
      </c>
      <c r="C87" s="125" t="str">
        <f>'List of Students'!C75</f>
        <v/>
      </c>
      <c r="D87" s="178"/>
      <c r="E87" s="175"/>
      <c r="F87" s="179"/>
      <c r="G87" s="175"/>
      <c r="H87" s="175"/>
      <c r="I87" s="166" t="str">
        <f t="shared" si="8"/>
        <v/>
      </c>
      <c r="J87" s="167" t="str">
        <f t="shared" si="9"/>
        <v/>
      </c>
      <c r="K87" s="168"/>
      <c r="L87" s="168"/>
      <c r="M87" s="168"/>
      <c r="N87" s="168"/>
      <c r="O87" s="168"/>
      <c r="P87" s="171"/>
    </row>
    <row r="88">
      <c r="A88" s="125">
        <f>'List of Students'!A76</f>
        <v>72</v>
      </c>
      <c r="B88" s="125" t="str">
        <f>'List of Students'!B76</f>
        <v/>
      </c>
      <c r="C88" s="125" t="str">
        <f>'List of Students'!C76</f>
        <v/>
      </c>
      <c r="D88" s="178"/>
      <c r="E88" s="175"/>
      <c r="F88" s="179"/>
      <c r="G88" s="175"/>
      <c r="H88" s="175"/>
      <c r="I88" s="166" t="str">
        <f t="shared" si="8"/>
        <v/>
      </c>
      <c r="J88" s="167" t="str">
        <f t="shared" si="9"/>
        <v/>
      </c>
      <c r="K88" s="168"/>
      <c r="L88" s="168"/>
      <c r="M88" s="168"/>
      <c r="N88" s="168"/>
      <c r="O88" s="168"/>
      <c r="P88" s="171"/>
    </row>
    <row r="89">
      <c r="A89" s="125">
        <f>'List of Students'!A77</f>
        <v>73</v>
      </c>
      <c r="B89" s="125" t="str">
        <f>'List of Students'!B77</f>
        <v/>
      </c>
      <c r="C89" s="125" t="str">
        <f>'List of Students'!C77</f>
        <v/>
      </c>
      <c r="D89" s="178"/>
      <c r="E89" s="175"/>
      <c r="F89" s="179"/>
      <c r="G89" s="175"/>
      <c r="H89" s="175"/>
      <c r="I89" s="166" t="str">
        <f t="shared" si="8"/>
        <v/>
      </c>
      <c r="J89" s="167" t="str">
        <f t="shared" si="9"/>
        <v/>
      </c>
      <c r="K89" s="168"/>
      <c r="L89" s="168"/>
      <c r="M89" s="168"/>
      <c r="N89" s="168"/>
      <c r="O89" s="168"/>
      <c r="P89" s="171"/>
    </row>
    <row r="90">
      <c r="A90" s="125">
        <f>'List of Students'!A78</f>
        <v>74</v>
      </c>
      <c r="B90" s="125" t="str">
        <f>'List of Students'!B78</f>
        <v/>
      </c>
      <c r="C90" s="125" t="str">
        <f>'List of Students'!C78</f>
        <v/>
      </c>
      <c r="D90" s="178"/>
      <c r="E90" s="175"/>
      <c r="F90" s="179"/>
      <c r="G90" s="175"/>
      <c r="H90" s="175"/>
      <c r="I90" s="166" t="str">
        <f t="shared" si="8"/>
        <v/>
      </c>
      <c r="J90" s="167" t="str">
        <f t="shared" si="9"/>
        <v/>
      </c>
      <c r="K90" s="168"/>
      <c r="L90" s="168"/>
      <c r="M90" s="168"/>
      <c r="N90" s="168"/>
      <c r="O90" s="168"/>
      <c r="P90" s="171"/>
    </row>
    <row r="91">
      <c r="A91" s="125">
        <f>'List of Students'!A79</f>
        <v>75</v>
      </c>
      <c r="B91" s="125" t="str">
        <f>'List of Students'!B79</f>
        <v/>
      </c>
      <c r="C91" s="125" t="str">
        <f>'List of Students'!C79</f>
        <v/>
      </c>
      <c r="D91" s="179"/>
      <c r="E91" s="180"/>
      <c r="F91" s="175"/>
      <c r="G91" s="175"/>
      <c r="H91" s="175"/>
      <c r="I91" s="166" t="str">
        <f t="shared" si="8"/>
        <v/>
      </c>
      <c r="J91" s="167" t="str">
        <f t="shared" si="9"/>
        <v/>
      </c>
      <c r="K91" s="168"/>
      <c r="L91" s="168"/>
      <c r="M91" s="168"/>
      <c r="N91" s="168"/>
      <c r="O91" s="168"/>
      <c r="P91" s="171"/>
    </row>
    <row r="92">
      <c r="A92" s="125">
        <f>'List of Students'!A80</f>
        <v>76</v>
      </c>
      <c r="B92" s="125" t="str">
        <f>'List of Students'!B80</f>
        <v/>
      </c>
      <c r="C92" s="125" t="str">
        <f>'List of Students'!C80</f>
        <v/>
      </c>
      <c r="D92" s="84"/>
      <c r="E92" s="166"/>
      <c r="F92" s="166"/>
      <c r="G92" s="166"/>
      <c r="H92" s="166"/>
      <c r="I92" s="166" t="str">
        <f t="shared" si="8"/>
        <v/>
      </c>
      <c r="J92" s="167" t="str">
        <f t="shared" si="9"/>
        <v/>
      </c>
      <c r="K92" s="171"/>
      <c r="L92" s="171"/>
      <c r="M92" s="171"/>
      <c r="N92" s="171"/>
      <c r="O92" s="171"/>
      <c r="P92" s="171"/>
    </row>
    <row r="93">
      <c r="A93" s="125">
        <f>'List of Students'!A81</f>
        <v>77</v>
      </c>
      <c r="B93" s="125" t="str">
        <f>'List of Students'!B81</f>
        <v/>
      </c>
      <c r="C93" s="125" t="str">
        <f>'List of Students'!C81</f>
        <v/>
      </c>
      <c r="D93" s="84"/>
      <c r="E93" s="166"/>
      <c r="F93" s="166"/>
      <c r="G93" s="166"/>
      <c r="H93" s="166"/>
      <c r="I93" s="166" t="str">
        <f t="shared" si="8"/>
        <v/>
      </c>
      <c r="J93" s="167" t="str">
        <f t="shared" si="9"/>
        <v/>
      </c>
      <c r="K93" s="171"/>
      <c r="L93" s="171"/>
      <c r="M93" s="171"/>
      <c r="N93" s="171"/>
      <c r="O93" s="171"/>
      <c r="P93" s="171"/>
    </row>
    <row r="94">
      <c r="A94" s="125">
        <f>'List of Students'!A82</f>
        <v>78</v>
      </c>
      <c r="B94" s="125" t="str">
        <f>'List of Students'!B82</f>
        <v/>
      </c>
      <c r="C94" s="125" t="str">
        <f>'List of Students'!C82</f>
        <v/>
      </c>
      <c r="D94" s="84"/>
      <c r="E94" s="166"/>
      <c r="F94" s="166"/>
      <c r="G94" s="166"/>
      <c r="H94" s="166"/>
      <c r="I94" s="166" t="str">
        <f t="shared" si="8"/>
        <v/>
      </c>
      <c r="J94" s="167" t="str">
        <f t="shared" si="9"/>
        <v/>
      </c>
      <c r="K94" s="171"/>
      <c r="L94" s="171"/>
      <c r="M94" s="171"/>
      <c r="N94" s="171"/>
      <c r="O94" s="171"/>
      <c r="P94" s="171"/>
    </row>
    <row r="95">
      <c r="A95" s="125">
        <f>'List of Students'!A83</f>
        <v>79</v>
      </c>
      <c r="B95" s="125" t="str">
        <f>'List of Students'!B83</f>
        <v/>
      </c>
      <c r="C95" s="125" t="str">
        <f>'List of Students'!C83</f>
        <v/>
      </c>
      <c r="D95" s="84"/>
      <c r="E95" s="166"/>
      <c r="F95" s="166"/>
      <c r="G95" s="166"/>
      <c r="H95" s="166"/>
      <c r="I95" s="166" t="str">
        <f t="shared" si="8"/>
        <v/>
      </c>
      <c r="J95" s="167" t="str">
        <f t="shared" si="9"/>
        <v/>
      </c>
      <c r="K95" s="171"/>
      <c r="L95" s="171"/>
      <c r="M95" s="171"/>
      <c r="N95" s="171"/>
      <c r="O95" s="171"/>
      <c r="P95" s="171"/>
    </row>
    <row r="96">
      <c r="A96" s="125">
        <f>'List of Students'!A84</f>
        <v>80</v>
      </c>
      <c r="B96" s="125" t="str">
        <f>'List of Students'!B84</f>
        <v/>
      </c>
      <c r="C96" s="125" t="str">
        <f>'List of Students'!C84</f>
        <v/>
      </c>
      <c r="D96" s="84"/>
      <c r="E96" s="166"/>
      <c r="F96" s="166"/>
      <c r="G96" s="166"/>
      <c r="H96" s="166"/>
      <c r="I96" s="166" t="str">
        <f t="shared" si="8"/>
        <v/>
      </c>
      <c r="J96" s="167" t="str">
        <f t="shared" si="9"/>
        <v/>
      </c>
      <c r="K96" s="171"/>
      <c r="L96" s="171"/>
      <c r="M96" s="171"/>
      <c r="N96" s="171"/>
      <c r="O96" s="171"/>
      <c r="P96" s="171"/>
    </row>
    <row r="97">
      <c r="A97" s="125">
        <f>'List of Students'!A85</f>
        <v>81</v>
      </c>
      <c r="B97" s="125" t="str">
        <f>'List of Students'!B85</f>
        <v/>
      </c>
      <c r="C97" s="125" t="str">
        <f>'List of Students'!C85</f>
        <v/>
      </c>
      <c r="D97" s="84"/>
      <c r="E97" s="166"/>
      <c r="F97" s="166"/>
      <c r="G97" s="166"/>
      <c r="H97" s="166"/>
      <c r="I97" s="166" t="str">
        <f t="shared" si="8"/>
        <v/>
      </c>
      <c r="J97" s="167" t="str">
        <f t="shared" si="9"/>
        <v/>
      </c>
      <c r="K97" s="171"/>
      <c r="L97" s="171"/>
      <c r="M97" s="171"/>
      <c r="N97" s="171"/>
      <c r="O97" s="171"/>
      <c r="P97" s="171"/>
    </row>
    <row r="98">
      <c r="A98" s="125">
        <f>'List of Students'!A86</f>
        <v>82</v>
      </c>
      <c r="B98" s="125" t="str">
        <f>'List of Students'!B86</f>
        <v/>
      </c>
      <c r="C98" s="125" t="str">
        <f>'List of Students'!C86</f>
        <v/>
      </c>
      <c r="D98" s="84"/>
      <c r="E98" s="185"/>
      <c r="F98" s="185"/>
      <c r="G98" s="185"/>
      <c r="H98" s="185"/>
      <c r="I98" s="166" t="str">
        <f t="shared" si="8"/>
        <v/>
      </c>
      <c r="J98" s="167" t="str">
        <f t="shared" si="9"/>
        <v/>
      </c>
      <c r="K98" s="139"/>
      <c r="L98" s="139"/>
      <c r="M98" s="139"/>
      <c r="N98" s="139"/>
      <c r="O98" s="139"/>
      <c r="P98" s="139"/>
    </row>
    <row r="99">
      <c r="A99" s="125">
        <f>'List of Students'!A87</f>
        <v>83</v>
      </c>
      <c r="B99" s="125" t="str">
        <f>'List of Students'!B87</f>
        <v/>
      </c>
      <c r="C99" s="125" t="str">
        <f>'List of Students'!C87</f>
        <v/>
      </c>
      <c r="D99" s="84"/>
      <c r="E99" s="185"/>
      <c r="F99" s="185"/>
      <c r="G99" s="185"/>
      <c r="H99" s="185"/>
      <c r="I99" s="166" t="str">
        <f t="shared" si="8"/>
        <v/>
      </c>
      <c r="J99" s="167" t="str">
        <f t="shared" si="9"/>
        <v/>
      </c>
      <c r="K99" s="139"/>
      <c r="L99" s="139"/>
      <c r="M99" s="139"/>
      <c r="N99" s="139"/>
      <c r="O99" s="139"/>
      <c r="P99" s="139"/>
    </row>
    <row r="100">
      <c r="A100" s="125">
        <f>'List of Students'!A88</f>
        <v>84</v>
      </c>
      <c r="B100" s="125" t="str">
        <f>'List of Students'!B88</f>
        <v/>
      </c>
      <c r="C100" s="125" t="str">
        <f>'List of Students'!C88</f>
        <v/>
      </c>
      <c r="D100" s="84"/>
      <c r="E100" s="185"/>
      <c r="F100" s="185"/>
      <c r="G100" s="185"/>
      <c r="H100" s="185"/>
      <c r="I100" s="166" t="str">
        <f t="shared" si="8"/>
        <v/>
      </c>
      <c r="J100" s="167" t="str">
        <f t="shared" si="9"/>
        <v/>
      </c>
      <c r="K100" s="186"/>
      <c r="L100" s="186"/>
      <c r="M100" s="186"/>
      <c r="N100" s="186"/>
      <c r="O100" s="186"/>
      <c r="P100" s="139"/>
    </row>
    <row r="101">
      <c r="A101" s="125">
        <f>'List of Students'!A89</f>
        <v>85</v>
      </c>
      <c r="B101" s="125" t="str">
        <f>'List of Students'!B89</f>
        <v/>
      </c>
      <c r="C101" s="125" t="str">
        <f>'List of Students'!C89</f>
        <v/>
      </c>
      <c r="D101" s="84"/>
      <c r="E101" s="185"/>
      <c r="F101" s="185"/>
      <c r="G101" s="185"/>
      <c r="H101" s="185"/>
      <c r="I101" s="166" t="str">
        <f t="shared" si="8"/>
        <v/>
      </c>
      <c r="J101" s="167" t="str">
        <f t="shared" si="9"/>
        <v/>
      </c>
      <c r="K101" s="186"/>
      <c r="L101" s="186"/>
      <c r="M101" s="186"/>
      <c r="N101" s="186"/>
      <c r="O101" s="186"/>
      <c r="P101" s="139"/>
    </row>
    <row r="102">
      <c r="A102" s="125">
        <f>'List of Students'!A90</f>
        <v>86</v>
      </c>
      <c r="B102" s="125" t="str">
        <f>'List of Students'!B90</f>
        <v/>
      </c>
      <c r="C102" s="125" t="str">
        <f>'List of Students'!C90</f>
        <v/>
      </c>
      <c r="D102" s="84"/>
      <c r="E102" s="185"/>
      <c r="F102" s="185"/>
      <c r="G102" s="185"/>
      <c r="H102" s="185"/>
      <c r="I102" s="166" t="str">
        <f t="shared" si="8"/>
        <v/>
      </c>
      <c r="J102" s="167" t="str">
        <f t="shared" si="9"/>
        <v/>
      </c>
      <c r="K102" s="139"/>
      <c r="L102" s="139"/>
      <c r="M102" s="139"/>
      <c r="N102" s="139"/>
      <c r="O102" s="139"/>
      <c r="P102" s="139"/>
    </row>
    <row r="103">
      <c r="A103" s="125">
        <f>'List of Students'!A91</f>
        <v>87</v>
      </c>
      <c r="B103" s="125" t="str">
        <f>'List of Students'!B91</f>
        <v/>
      </c>
      <c r="C103" s="125" t="str">
        <f>'List of Students'!C91</f>
        <v/>
      </c>
      <c r="D103" s="84"/>
      <c r="E103" s="185"/>
      <c r="F103" s="185"/>
      <c r="G103" s="185"/>
      <c r="H103" s="185"/>
      <c r="I103" s="166" t="str">
        <f t="shared" si="8"/>
        <v/>
      </c>
      <c r="J103" s="167" t="str">
        <f t="shared" si="9"/>
        <v/>
      </c>
      <c r="K103" s="187"/>
      <c r="L103" s="139"/>
      <c r="M103" s="139"/>
      <c r="N103" s="139"/>
      <c r="O103" s="139"/>
      <c r="P103" s="139"/>
    </row>
    <row r="104">
      <c r="A104" s="125">
        <f>'List of Students'!A92</f>
        <v>88</v>
      </c>
      <c r="B104" s="125" t="str">
        <f>'List of Students'!B92</f>
        <v/>
      </c>
      <c r="C104" s="125" t="str">
        <f>'List of Students'!C92</f>
        <v/>
      </c>
      <c r="D104" s="84"/>
      <c r="E104" s="185"/>
      <c r="F104" s="185"/>
      <c r="G104" s="185"/>
      <c r="H104" s="185"/>
      <c r="I104" s="166" t="str">
        <f t="shared" si="8"/>
        <v/>
      </c>
      <c r="J104" s="167" t="str">
        <f t="shared" si="9"/>
        <v/>
      </c>
      <c r="K104" s="187"/>
      <c r="L104" s="139"/>
      <c r="M104" s="139"/>
      <c r="N104" s="139"/>
      <c r="O104" s="139"/>
      <c r="P104" s="139"/>
    </row>
    <row r="105">
      <c r="A105" s="125">
        <f>'List of Students'!A93</f>
        <v>89</v>
      </c>
      <c r="B105" s="125" t="str">
        <f>'List of Students'!B93</f>
        <v/>
      </c>
      <c r="C105" s="125" t="str">
        <f>'List of Students'!C93</f>
        <v/>
      </c>
      <c r="D105" s="84"/>
      <c r="E105" s="185"/>
      <c r="F105" s="185"/>
      <c r="G105" s="185"/>
      <c r="H105" s="185"/>
      <c r="I105" s="166" t="str">
        <f t="shared" si="8"/>
        <v/>
      </c>
      <c r="J105" s="167" t="str">
        <f t="shared" si="9"/>
        <v/>
      </c>
      <c r="K105" s="187"/>
      <c r="L105" s="139"/>
      <c r="M105" s="139"/>
      <c r="N105" s="139"/>
      <c r="O105" s="139"/>
      <c r="P105" s="139"/>
    </row>
    <row r="106">
      <c r="A106" s="125">
        <f>'List of Students'!A94</f>
        <v>90</v>
      </c>
      <c r="B106" s="125" t="str">
        <f>'List of Students'!B94</f>
        <v/>
      </c>
      <c r="C106" s="125" t="str">
        <f>'List of Students'!C94</f>
        <v/>
      </c>
      <c r="D106" s="84"/>
      <c r="E106" s="185"/>
      <c r="F106" s="185"/>
      <c r="G106" s="185"/>
      <c r="H106" s="185"/>
      <c r="I106" s="166" t="str">
        <f t="shared" si="8"/>
        <v/>
      </c>
      <c r="J106" s="167" t="str">
        <f t="shared" si="9"/>
        <v/>
      </c>
      <c r="K106" s="187"/>
      <c r="L106" s="139"/>
      <c r="M106" s="139"/>
      <c r="N106" s="139"/>
      <c r="O106" s="139"/>
      <c r="P106" s="139"/>
    </row>
    <row r="107">
      <c r="A107" s="33"/>
      <c r="K107" s="187"/>
      <c r="L107" s="139"/>
      <c r="M107" s="139"/>
      <c r="N107" s="139"/>
      <c r="O107" s="139"/>
      <c r="P107" s="139"/>
    </row>
    <row r="108">
      <c r="A108" s="33"/>
      <c r="K108" s="187"/>
      <c r="L108" s="139"/>
      <c r="M108" s="139"/>
      <c r="N108" s="139"/>
      <c r="O108" s="139"/>
      <c r="P108" s="139"/>
    </row>
    <row r="109">
      <c r="C109" s="188" t="s">
        <v>203</v>
      </c>
      <c r="D109" s="188">
        <f t="shared" ref="D109:H109" si="15">IF(COUNTBLANK(D17:D106)=90,"",COUNTIF(D17:D106,"&gt;="&amp;D14*0.6))</f>
        <v>6</v>
      </c>
      <c r="E109" s="188">
        <f t="shared" si="15"/>
        <v>6</v>
      </c>
      <c r="F109" s="188">
        <f t="shared" si="15"/>
        <v>6</v>
      </c>
      <c r="G109" s="188" t="str">
        <f t="shared" si="15"/>
        <v/>
      </c>
      <c r="H109" s="188" t="str">
        <f t="shared" si="15"/>
        <v/>
      </c>
    </row>
    <row r="110">
      <c r="C110" s="188" t="s">
        <v>204</v>
      </c>
      <c r="D110" s="189">
        <f>COUNTA(B17:B1014)</f>
        <v>6</v>
      </c>
      <c r="E110" s="190">
        <f>COUNTA(B17:B1014)</f>
        <v>6</v>
      </c>
      <c r="F110" s="191">
        <f>COUNTA(B17:B1014)</f>
        <v>6</v>
      </c>
      <c r="G110" s="191">
        <f>COUNTA(B17:B1014)</f>
        <v>6</v>
      </c>
      <c r="H110" s="191">
        <f>COUNTA(B17:B1014)</f>
        <v>6</v>
      </c>
    </row>
    <row r="112">
      <c r="C112" s="192" t="s">
        <v>205</v>
      </c>
      <c r="D112" s="193" t="str">
        <f t="shared" ref="D112:D117" si="16">AA7</f>
        <v/>
      </c>
    </row>
    <row r="113">
      <c r="C113" s="192" t="s">
        <v>206</v>
      </c>
      <c r="D113" s="193" t="str">
        <f t="shared" si="16"/>
        <v/>
      </c>
    </row>
    <row r="114">
      <c r="C114" s="192" t="s">
        <v>207</v>
      </c>
      <c r="D114" s="193" t="str">
        <f t="shared" si="16"/>
        <v/>
      </c>
    </row>
    <row r="115">
      <c r="C115" s="192" t="s">
        <v>208</v>
      </c>
      <c r="D115" s="193" t="str">
        <f t="shared" si="16"/>
        <v/>
      </c>
    </row>
    <row r="116">
      <c r="C116" s="192" t="s">
        <v>209</v>
      </c>
      <c r="D116" s="193" t="str">
        <f t="shared" si="16"/>
        <v/>
      </c>
    </row>
    <row r="117">
      <c r="C117" s="192" t="s">
        <v>210</v>
      </c>
      <c r="D117" s="193" t="str">
        <f t="shared" si="16"/>
        <v/>
      </c>
    </row>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sheetData>
  <mergeCells count="20">
    <mergeCell ref="F4:G4"/>
    <mergeCell ref="H4:I4"/>
    <mergeCell ref="A5:I5"/>
    <mergeCell ref="A7:C7"/>
    <mergeCell ref="I7:I13"/>
    <mergeCell ref="A8:C13"/>
    <mergeCell ref="A14:C14"/>
    <mergeCell ref="AB10:AF10"/>
    <mergeCell ref="AB19:AF19"/>
    <mergeCell ref="AB28:AF28"/>
    <mergeCell ref="AB37:AF37"/>
    <mergeCell ref="AB46:AF46"/>
    <mergeCell ref="AB58:AD58"/>
    <mergeCell ref="A1:I1"/>
    <mergeCell ref="AB1:AF1"/>
    <mergeCell ref="A2:I2"/>
    <mergeCell ref="A3:C3"/>
    <mergeCell ref="D3:I3"/>
    <mergeCell ref="A4:B4"/>
    <mergeCell ref="C4:E4"/>
  </mergeCells>
  <dataValidations>
    <dataValidation type="list" allowBlank="1" sqref="D8:H13">
      <formula1>' CIS'!$A$25:$A$30</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2.63" defaultRowHeight="15.75"/>
  <cols>
    <col customWidth="1" min="1" max="1" width="5.75"/>
    <col customWidth="1" min="2" max="2" width="15.75"/>
    <col customWidth="1" min="3" max="3" width="43.75"/>
    <col customWidth="1" min="4" max="6" width="11.0"/>
    <col hidden="1" min="8" max="27" width="12.63"/>
  </cols>
  <sheetData>
    <row r="1">
      <c r="A1" s="133" t="s">
        <v>211</v>
      </c>
      <c r="B1" s="3"/>
      <c r="C1" s="3"/>
      <c r="D1" s="3"/>
      <c r="E1" s="3"/>
      <c r="F1" s="3"/>
      <c r="G1" s="4"/>
      <c r="X1" s="127" t="s">
        <v>141</v>
      </c>
      <c r="Y1" s="3"/>
      <c r="Z1" s="4"/>
    </row>
    <row r="2">
      <c r="A2" s="128" t="str">
        <f>' CIS'!A3</f>
        <v>(A Constituent College of Somaiya Vidyavihar University)</v>
      </c>
      <c r="B2" s="3"/>
      <c r="C2" s="3"/>
      <c r="D2" s="3"/>
      <c r="E2" s="3"/>
      <c r="F2" s="3"/>
      <c r="G2" s="4"/>
      <c r="X2" s="129" t="s">
        <v>192</v>
      </c>
      <c r="Y2" s="129" t="s">
        <v>193</v>
      </c>
      <c r="Z2" s="129" t="s">
        <v>194</v>
      </c>
    </row>
    <row r="3">
      <c r="A3" s="126" t="str">
        <f>' CIS'!A4</f>
        <v>Department:</v>
      </c>
      <c r="B3" s="3"/>
      <c r="C3" s="4"/>
      <c r="D3" s="130" t="str">
        <f>' CIS'!C4</f>
        <v/>
      </c>
      <c r="E3" s="3"/>
      <c r="F3" s="3"/>
      <c r="G3" s="4"/>
      <c r="X3" s="131" t="str">
        <f>IF(J12="CO 1",(D109/D110)*100,"")</f>
        <v/>
      </c>
      <c r="Y3" s="132" t="str">
        <f>IF(J14="CO 1",(E109/E110)*100,"")</f>
        <v/>
      </c>
      <c r="Z3" s="132" t="str">
        <f>IF(J15="CO 1",(F109/F110)*100,"")</f>
        <v/>
      </c>
    </row>
    <row r="4">
      <c r="A4" s="126" t="str">
        <f>' CIS'!A7</f>
        <v>Course Name:</v>
      </c>
      <c r="B4" s="4"/>
      <c r="C4" s="126" t="str">
        <f>' CIS'!B7</f>
        <v/>
      </c>
      <c r="D4" s="3"/>
      <c r="E4" s="4"/>
      <c r="F4" s="194" t="s">
        <v>68</v>
      </c>
      <c r="G4" s="195" t="str">
        <f>' CIS'!P7</f>
        <v/>
      </c>
      <c r="X4" s="131" t="str">
        <f>IF(L12="CO 1",(D109/D110)*100,"")</f>
        <v/>
      </c>
      <c r="Y4" s="132" t="str">
        <f>IF(L14="CO 1",(E109/E110)*100,"")</f>
        <v/>
      </c>
      <c r="Z4" s="132" t="str">
        <f>IF(L15="CO 1",(F109/F110)*100,"")</f>
        <v/>
      </c>
      <c r="AA4" s="33">
        <v>2.0</v>
      </c>
    </row>
    <row r="5">
      <c r="A5" s="135" t="s">
        <v>212</v>
      </c>
      <c r="B5" s="3"/>
      <c r="C5" s="3"/>
      <c r="D5" s="3"/>
      <c r="E5" s="3"/>
      <c r="F5" s="3"/>
      <c r="G5" s="4"/>
      <c r="H5" s="63"/>
      <c r="I5" s="61" t="str">
        <f t="shared" ref="I5:K5" si="1">D8</f>
        <v/>
      </c>
      <c r="J5" s="61" t="str">
        <f t="shared" si="1"/>
        <v/>
      </c>
      <c r="K5" s="61" t="str">
        <f t="shared" si="1"/>
        <v/>
      </c>
      <c r="L5" s="61"/>
      <c r="M5" s="61"/>
      <c r="X5" s="136" t="str">
        <f>IF(N12="CO 1",(D109/D110)*100,"")</f>
        <v/>
      </c>
      <c r="Y5" s="136" t="str">
        <f>IF(N14="CO 1",(E109/E110)*100,"")</f>
        <v/>
      </c>
      <c r="Z5" s="137" t="str">
        <f>IF(N15="CO 1",(F109/F110)*100,"")</f>
        <v/>
      </c>
      <c r="AA5" s="138">
        <v>3.0</v>
      </c>
    </row>
    <row r="6" ht="34.5" customHeight="1">
      <c r="A6" s="196" t="s">
        <v>213</v>
      </c>
      <c r="B6" s="3"/>
      <c r="C6" s="4"/>
      <c r="D6" s="197"/>
      <c r="E6" s="3"/>
      <c r="F6" s="3"/>
      <c r="G6" s="4"/>
      <c r="H6" s="139"/>
      <c r="I6" s="140" t="str">
        <f t="shared" ref="I6:K6" si="2">D9</f>
        <v/>
      </c>
      <c r="J6" s="140" t="str">
        <f t="shared" si="2"/>
        <v/>
      </c>
      <c r="K6" s="140" t="str">
        <f t="shared" si="2"/>
        <v/>
      </c>
      <c r="L6" s="140"/>
      <c r="M6" s="140"/>
      <c r="X6" s="141" t="str">
        <f>IF($P$12="CO 1",($D$109/$D$110)*100,"")</f>
        <v/>
      </c>
      <c r="Y6" s="141" t="str">
        <f>IF($P$14="CO 1",($D$109/$D$110)*100,"")</f>
        <v/>
      </c>
      <c r="Z6" s="141" t="str">
        <f>IF($P$15="CO 1",($D$109/$D$110)*100,"")</f>
        <v/>
      </c>
      <c r="AA6" s="142">
        <v>4.0</v>
      </c>
    </row>
    <row r="7">
      <c r="A7" s="143" t="s">
        <v>198</v>
      </c>
      <c r="B7" s="3"/>
      <c r="C7" s="4"/>
      <c r="D7" s="124" t="s">
        <v>192</v>
      </c>
      <c r="E7" s="124" t="s">
        <v>193</v>
      </c>
      <c r="F7" s="124" t="s">
        <v>194</v>
      </c>
      <c r="G7" s="82" t="s">
        <v>199</v>
      </c>
      <c r="H7" s="61"/>
      <c r="I7" s="61" t="str">
        <f t="shared" ref="I7:K7" si="3">D10</f>
        <v/>
      </c>
      <c r="J7" s="61" t="str">
        <f t="shared" si="3"/>
        <v/>
      </c>
      <c r="K7" s="61" t="str">
        <f t="shared" si="3"/>
        <v/>
      </c>
      <c r="L7" s="140"/>
      <c r="M7" s="148"/>
      <c r="V7" s="96" t="s">
        <v>141</v>
      </c>
      <c r="W7" s="144" t="str">
        <f>IF(COUNTBLANK(X9:Z9)=3,"",AVERAGE(X9:Z9))</f>
        <v/>
      </c>
      <c r="X7" s="129" t="str">
        <f>IF($R$12="CO 1",($D$109/$D$110)*100,"")</f>
        <v/>
      </c>
      <c r="Y7" s="129" t="str">
        <f>IF($R$14="CO 1",($D$109/$D$110)*100,"")</f>
        <v/>
      </c>
      <c r="Z7" s="129" t="str">
        <f>IF($R$15="CO 1",($D$109/$D$110)*100,"")</f>
        <v/>
      </c>
      <c r="AA7" s="142">
        <v>5.0</v>
      </c>
    </row>
    <row r="8">
      <c r="A8" s="145" t="s">
        <v>200</v>
      </c>
      <c r="B8" s="46"/>
      <c r="C8" s="47"/>
      <c r="D8" s="146"/>
      <c r="E8" s="146"/>
      <c r="F8" s="146"/>
      <c r="G8" s="91"/>
      <c r="H8" s="61"/>
      <c r="I8" s="61" t="str">
        <f t="shared" ref="I8:K8" si="4">D11</f>
        <v/>
      </c>
      <c r="J8" s="61" t="str">
        <f t="shared" si="4"/>
        <v/>
      </c>
      <c r="K8" s="61" t="str">
        <f t="shared" si="4"/>
        <v/>
      </c>
      <c r="L8" s="61"/>
      <c r="M8" s="61"/>
      <c r="V8" s="96" t="s">
        <v>142</v>
      </c>
      <c r="W8" s="144" t="str">
        <f>IF(COUNTBLANK(X18:Z18)=3,"",AVERAGE(X18:Z18))</f>
        <v/>
      </c>
      <c r="X8" s="129" t="str">
        <f>IF($T$12="CO 1",($D$109/$D$110)*100,"")</f>
        <v/>
      </c>
      <c r="Y8" s="129" t="str">
        <f>IF($T$14="CO 1",($D$109/$D$110)*100,"")</f>
        <v/>
      </c>
      <c r="Z8" s="129" t="str">
        <f>IF($T$15="CO 1",($D$109/$D$110)*100,"")</f>
        <v/>
      </c>
      <c r="AA8" s="142">
        <v>6.0</v>
      </c>
    </row>
    <row r="9">
      <c r="A9" s="54"/>
      <c r="C9" s="55"/>
      <c r="D9" s="146"/>
      <c r="E9" s="146"/>
      <c r="F9" s="146"/>
      <c r="G9" s="91"/>
      <c r="H9" s="61"/>
      <c r="I9" s="61" t="str">
        <f t="shared" ref="I9:K9" si="5">D12</f>
        <v/>
      </c>
      <c r="J9" s="61" t="str">
        <f t="shared" si="5"/>
        <v/>
      </c>
      <c r="K9" s="61" t="str">
        <f t="shared" si="5"/>
        <v/>
      </c>
      <c r="V9" s="96" t="s">
        <v>145</v>
      </c>
      <c r="W9" s="144" t="str">
        <f>IF(COUNTBLANK(X27:Z27)=3,"",AVERAGE(X27:Z27))</f>
        <v/>
      </c>
      <c r="X9" s="147" t="str">
        <f t="shared" ref="X9:Z9" si="6">IF(countblank(X3:X8)=6,"",average(X3:X8))</f>
        <v/>
      </c>
      <c r="Y9" s="147" t="str">
        <f t="shared" si="6"/>
        <v/>
      </c>
      <c r="Z9" s="147" t="str">
        <f t="shared" si="6"/>
        <v/>
      </c>
      <c r="AA9" s="142">
        <v>7.0</v>
      </c>
    </row>
    <row r="10">
      <c r="A10" s="54"/>
      <c r="C10" s="55"/>
      <c r="D10" s="146"/>
      <c r="E10" s="146"/>
      <c r="F10" s="146"/>
      <c r="G10" s="91"/>
      <c r="H10" s="61"/>
      <c r="I10" s="61" t="str">
        <f t="shared" ref="I10:K10" si="7">D13</f>
        <v/>
      </c>
      <c r="J10" s="61" t="str">
        <f t="shared" si="7"/>
        <v/>
      </c>
      <c r="K10" s="61" t="str">
        <f t="shared" si="7"/>
        <v/>
      </c>
      <c r="L10" s="61"/>
      <c r="M10" s="148"/>
      <c r="V10" s="96" t="s">
        <v>146</v>
      </c>
      <c r="W10" s="144" t="str">
        <f>IF(COUNTBLANK(X36:Z36)=3,"",AVERAGE(X36:Z36))</f>
        <v/>
      </c>
      <c r="X10" s="127" t="s">
        <v>142</v>
      </c>
      <c r="Y10" s="3"/>
      <c r="Z10" s="4"/>
      <c r="AA10" s="142"/>
    </row>
    <row r="11">
      <c r="A11" s="54"/>
      <c r="C11" s="55"/>
      <c r="D11" s="146"/>
      <c r="E11" s="146"/>
      <c r="F11" s="146"/>
      <c r="G11" s="91"/>
      <c r="H11" s="61"/>
      <c r="I11" s="61"/>
      <c r="J11" s="61"/>
      <c r="K11" s="61"/>
      <c r="L11" s="61"/>
      <c r="M11" s="148"/>
      <c r="V11" s="96" t="s">
        <v>147</v>
      </c>
      <c r="W11" s="144" t="str">
        <f>IF(COUNTBLANK(X45:Z45)=3,"",AVERAGE(X45:Z45))</f>
        <v/>
      </c>
      <c r="X11" s="129" t="s">
        <v>192</v>
      </c>
      <c r="Y11" s="129" t="s">
        <v>193</v>
      </c>
      <c r="Z11" s="129" t="s">
        <v>194</v>
      </c>
      <c r="AA11" s="142"/>
    </row>
    <row r="12">
      <c r="A12" s="54"/>
      <c r="C12" s="55"/>
      <c r="D12" s="146"/>
      <c r="E12" s="146"/>
      <c r="F12" s="146"/>
      <c r="G12" s="91"/>
      <c r="H12" s="61"/>
      <c r="I12" s="61" t="str">
        <f>IFERROR(__xludf.DUMMYFUNCTION("SPLIT(I5,""_"")"),"#VALUE!")</f>
        <v>#VALUE!</v>
      </c>
      <c r="J12" s="61"/>
      <c r="K12" s="61" t="str">
        <f>IFERROR(__xludf.DUMMYFUNCTION("SPLIT(I6,""_"")"),"#VALUE!")</f>
        <v>#VALUE!</v>
      </c>
      <c r="L12" s="61"/>
      <c r="M12" s="148" t="str">
        <f>IFERROR(__xludf.DUMMYFUNCTION("split(I7,""_"")"),"#VALUE!")</f>
        <v>#VALUE!</v>
      </c>
      <c r="O12" t="str">
        <f>IFERROR(__xludf.DUMMYFUNCTION("split(I8,""_"")"),"#VALUE!")</f>
        <v>#VALUE!</v>
      </c>
      <c r="Q12" t="str">
        <f>IFERROR(__xludf.DUMMYFUNCTION("split(I9,""_"")"),"#VALUE!")</f>
        <v>#VALUE!</v>
      </c>
      <c r="S12" t="str">
        <f>IFERROR(__xludf.DUMMYFUNCTION("split(I10,""_"")"),"#VALUE!")</f>
        <v>#VALUE!</v>
      </c>
      <c r="V12" s="96" t="s">
        <v>148</v>
      </c>
      <c r="W12" s="144" t="str">
        <f>IF(COUNTBLANK(X54:Z54)=3,"",AVERAGE(X54:Z54))</f>
        <v/>
      </c>
      <c r="X12" s="131" t="str">
        <f>IF($J$12="CO 2",($D$109/$D$110)*100,"")</f>
        <v/>
      </c>
      <c r="Y12" s="149" t="str">
        <f>IF($J$14="CO 2",($E$109/$E$110)*100,"")</f>
        <v/>
      </c>
      <c r="Z12" s="132" t="str">
        <f>IF($J$15="CO 2",($F$109/$F$110)*100,"")</f>
        <v/>
      </c>
      <c r="AA12" s="142"/>
    </row>
    <row r="13">
      <c r="A13" s="50"/>
      <c r="B13" s="51"/>
      <c r="C13" s="52"/>
      <c r="D13" s="146"/>
      <c r="E13" s="146"/>
      <c r="F13" s="146"/>
      <c r="G13" s="77"/>
      <c r="H13" s="61"/>
      <c r="I13" s="61"/>
      <c r="J13" s="61"/>
      <c r="K13" s="61"/>
      <c r="L13" s="61"/>
      <c r="M13" s="148"/>
      <c r="V13" s="96"/>
      <c r="W13" s="144"/>
      <c r="X13" s="131" t="str">
        <f>IF($L$12="CO 2",($D$109/$D$110)*100,"")</f>
        <v/>
      </c>
      <c r="Y13" s="149" t="str">
        <f>IF($L$14="CO 2",($E$109/$E$110)*100,"")</f>
        <v/>
      </c>
      <c r="Z13" s="132" t="str">
        <f>IF($L$15="CO 2",($F$109/$F$110)*100,"")</f>
        <v/>
      </c>
      <c r="AA13" s="142"/>
    </row>
    <row r="14">
      <c r="A14" s="150" t="s">
        <v>201</v>
      </c>
      <c r="B14" s="3"/>
      <c r="C14" s="4"/>
      <c r="D14" s="151">
        <v>20.0</v>
      </c>
      <c r="E14" s="151"/>
      <c r="F14" s="151"/>
      <c r="G14" s="152">
        <f>if(COUNTBLANK(D14:F14)=3,"", SUM(D14:F14))</f>
        <v>20</v>
      </c>
      <c r="H14" s="151" t="s">
        <v>214</v>
      </c>
      <c r="I14" s="154" t="str">
        <f>IFERROR(__xludf.DUMMYFUNCTION("SPLIT(J5,""_"")"),"#VALUE!")</f>
        <v>#VALUE!</v>
      </c>
      <c r="J14" s="154"/>
      <c r="K14" s="154" t="str">
        <f>IFERROR(__xludf.DUMMYFUNCTION("SPLIT(J6,""_"")"),"#VALUE!")</f>
        <v>#VALUE!</v>
      </c>
      <c r="L14" s="155"/>
      <c r="M14" s="155" t="str">
        <f>IFERROR(__xludf.DUMMYFUNCTION("SPLIT(J7,""_"")"),"#VALUE!")</f>
        <v>#VALUE!</v>
      </c>
      <c r="N14" s="156"/>
      <c r="O14" s="156" t="str">
        <f>IFERROR(__xludf.DUMMYFUNCTION("SPLIT(J8,""_"")"),"#VALUE!")</f>
        <v>#VALUE!</v>
      </c>
      <c r="P14" s="156"/>
      <c r="Q14" s="156" t="str">
        <f>IFERROR(__xludf.DUMMYFUNCTION("SPLIT(J9,""_"")"),"#VALUE!")</f>
        <v>#VALUE!</v>
      </c>
      <c r="R14" s="156"/>
      <c r="S14" s="156" t="str">
        <f>IFERROR(__xludf.DUMMYFUNCTION("SPLIT(J10,""_"")"),"#VALUE!")</f>
        <v>#VALUE!</v>
      </c>
      <c r="T14" s="156"/>
      <c r="U14" s="156"/>
      <c r="V14" s="156"/>
      <c r="W14" s="157" t="str">
        <f>IF(COUNTBLANK(X27:Z27)=3,"",AVERAGE(X27:Z27))</f>
        <v/>
      </c>
      <c r="X14" s="158" t="str">
        <f>IF($N$12="CO 2",($D$109/$D$110)*100,"")</f>
        <v/>
      </c>
      <c r="Y14" s="159" t="str">
        <f>IF($N$14="CO 2",($E$109/$E$110)*100,"")</f>
        <v/>
      </c>
      <c r="Z14" s="160" t="str">
        <f>IF($N$15="CO 2",($F$109/$F$110)*100,"")</f>
        <v/>
      </c>
      <c r="AA14" s="161">
        <v>8.0</v>
      </c>
    </row>
    <row r="15">
      <c r="D15" s="98"/>
      <c r="E15" s="98"/>
      <c r="F15" s="98"/>
      <c r="H15" s="139"/>
      <c r="I15" s="61" t="str">
        <f>IFERROR(__xludf.DUMMYFUNCTION("SPLIT(K5,""_"")"),"#VALUE!")</f>
        <v>#VALUE!</v>
      </c>
      <c r="J15" s="140"/>
      <c r="K15" s="61" t="str">
        <f>IFERROR(__xludf.DUMMYFUNCTION("SPLIT(K6,""_"")"),"#VALUE!")</f>
        <v>#VALUE!</v>
      </c>
      <c r="L15" s="140"/>
      <c r="M15" s="148" t="str">
        <f>IFERROR(__xludf.DUMMYFUNCTION("SPLIT(K7,""_"")"),"#VALUE!")</f>
        <v>#VALUE!</v>
      </c>
      <c r="O15" t="str">
        <f>IFERROR(__xludf.DUMMYFUNCTION("SPLIT(K8,""_"")"),"#VALUE!")</f>
        <v>#VALUE!</v>
      </c>
      <c r="Q15" t="str">
        <f>IFERROR(__xludf.DUMMYFUNCTION("SPLIT(K9,""_"")"),"#VALUE!")</f>
        <v>#VALUE!</v>
      </c>
      <c r="S15" t="str">
        <f>IFERROR(__xludf.DUMMYFUNCTION("SPLIT(K10,""_"")"),"#VALUE!")</f>
        <v>#VALUE!</v>
      </c>
      <c r="W15" s="144" t="str">
        <f>IF(COUNTBLANK(X33:Z33)=3,"",AVERAGE(X33:Z33))</f>
        <v/>
      </c>
      <c r="X15" s="131" t="str">
        <f>IF($P$12="CO 2",($D$109/$D$110)*100,"")</f>
        <v/>
      </c>
      <c r="Y15" s="149" t="str">
        <f>IF($P$14="CO 2",($E$109/$E$110)*100,"")</f>
        <v/>
      </c>
      <c r="Z15" s="132" t="str">
        <f>IF($P$15="CO 2",($F$109/$F$110)*100,"")</f>
        <v/>
      </c>
      <c r="AA15" s="142">
        <v>9.0</v>
      </c>
    </row>
    <row r="16">
      <c r="A16" s="125" t="str">
        <f>'List of Students'!A4</f>
        <v>Sr. No.</v>
      </c>
      <c r="B16" s="125" t="str">
        <f>'List of Students'!B4</f>
        <v>Roll No.</v>
      </c>
      <c r="C16" s="125" t="str">
        <f>'List of Students'!C4</f>
        <v>Full Name of Student</v>
      </c>
      <c r="D16" s="98"/>
      <c r="E16" s="98"/>
      <c r="F16" s="98"/>
      <c r="H16" s="139"/>
      <c r="I16" s="61"/>
      <c r="J16" s="140"/>
      <c r="K16" s="61"/>
      <c r="L16" s="140"/>
      <c r="M16" s="148"/>
      <c r="W16" s="144" t="str">
        <f>if(COUNTBLANK(X39:Z39)=3,"",AVERAGE(X39:Z39))</f>
        <v/>
      </c>
      <c r="X16" s="131" t="str">
        <f>IF($R$12="CO 2",($D$109/$D$110)*100,"")</f>
        <v/>
      </c>
      <c r="Y16" s="149" t="str">
        <f>IF($R$14="CO 2",($E$109/$E$110)*100,"")</f>
        <v/>
      </c>
      <c r="Z16" s="132" t="str">
        <f>IF($R$15="CO 2",($F$109/$F$110)*100,"")</f>
        <v/>
      </c>
      <c r="AA16" s="142">
        <v>10.0</v>
      </c>
    </row>
    <row r="17">
      <c r="A17" s="125">
        <f>'List of Students'!A5</f>
        <v>1</v>
      </c>
      <c r="B17" s="125">
        <f>'List of Students'!B5</f>
        <v>16010321812</v>
      </c>
      <c r="C17" s="125" t="str">
        <f>'List of Students'!C5</f>
        <v>LALITESH SHARMA</v>
      </c>
      <c r="D17" s="198">
        <v>16.0</v>
      </c>
      <c r="E17" s="199"/>
      <c r="F17" s="200"/>
      <c r="G17" s="166">
        <f t="shared" ref="G17:G106" si="8">if(COUNTBLANK(D17:F17)=3,"",sum(D17:F17))</f>
        <v>16</v>
      </c>
      <c r="H17" s="201">
        <f t="shared" ref="H17:H106" si="9">IF(COUNTBLANK(D17:F17)=3,"",20*G17/$G$14)</f>
        <v>16</v>
      </c>
      <c r="I17" s="61"/>
      <c r="J17" s="170"/>
      <c r="K17" s="61"/>
      <c r="L17" s="171"/>
      <c r="M17" s="148"/>
      <c r="X17" s="131" t="str">
        <f>IF($T$12="CO 2",($D$109/$D$110)*100,"")</f>
        <v/>
      </c>
      <c r="Y17" s="149" t="str">
        <f>IF($T$14="CO 2",($E$109/$E$110)*100,"")</f>
        <v/>
      </c>
      <c r="Z17" s="132" t="str">
        <f>IF($T$15="CO 2",($F$109/$F$110)*100,"")</f>
        <v/>
      </c>
      <c r="AA17" s="33">
        <v>11.0</v>
      </c>
    </row>
    <row r="18">
      <c r="A18" s="125">
        <f>'List of Students'!A6</f>
        <v>2</v>
      </c>
      <c r="B18" s="125">
        <f>'List of Students'!B6</f>
        <v>16010120185</v>
      </c>
      <c r="C18" s="125" t="str">
        <f>'List of Students'!C6</f>
        <v>Aryaman Gandhi</v>
      </c>
      <c r="D18" s="120">
        <v>17.0</v>
      </c>
      <c r="E18" s="202"/>
      <c r="F18" s="203"/>
      <c r="G18" s="166">
        <f t="shared" si="8"/>
        <v>17</v>
      </c>
      <c r="H18" s="201">
        <f t="shared" si="9"/>
        <v>17</v>
      </c>
      <c r="I18" s="61"/>
      <c r="J18" s="168"/>
      <c r="K18" s="168"/>
      <c r="L18" s="171"/>
      <c r="X18" s="147" t="str">
        <f t="shared" ref="X18:Z18" si="10">IF(COUNTBLANK(X12:X17)=6,"",AVERAGE(X12:X17))</f>
        <v/>
      </c>
      <c r="Y18" s="147" t="str">
        <f t="shared" si="10"/>
        <v/>
      </c>
      <c r="Z18" s="147" t="str">
        <f t="shared" si="10"/>
        <v/>
      </c>
      <c r="AA18" s="33">
        <v>12.0</v>
      </c>
    </row>
    <row r="19">
      <c r="A19" s="125">
        <f>'List of Students'!A7</f>
        <v>3</v>
      </c>
      <c r="B19" s="125">
        <f>'List of Students'!B7</f>
        <v>16010220017</v>
      </c>
      <c r="C19" s="125" t="str">
        <f>'List of Students'!C7</f>
        <v>PRASAD RACHIT MADHAVI</v>
      </c>
      <c r="D19" s="120">
        <v>15.0</v>
      </c>
      <c r="E19" s="203"/>
      <c r="F19" s="203"/>
      <c r="G19" s="166">
        <f t="shared" si="8"/>
        <v>15</v>
      </c>
      <c r="H19" s="201">
        <f t="shared" si="9"/>
        <v>15</v>
      </c>
      <c r="I19" s="168"/>
      <c r="J19" s="168"/>
      <c r="K19" s="168"/>
      <c r="L19" s="171"/>
      <c r="X19" s="127" t="s">
        <v>145</v>
      </c>
      <c r="Y19" s="3"/>
      <c r="Z19" s="4"/>
      <c r="AA19" s="33">
        <v>13.0</v>
      </c>
    </row>
    <row r="20">
      <c r="A20" s="125">
        <f>'List of Students'!A8</f>
        <v>4</v>
      </c>
      <c r="B20" s="125">
        <f>'List of Students'!B8</f>
        <v>16010220032</v>
      </c>
      <c r="C20" s="125" t="str">
        <f>'List of Students'!C8</f>
        <v>Kadam Dhruv Pratik</v>
      </c>
      <c r="D20" s="120">
        <v>10.0</v>
      </c>
      <c r="E20" s="203"/>
      <c r="F20" s="203"/>
      <c r="G20" s="166">
        <f t="shared" si="8"/>
        <v>10</v>
      </c>
      <c r="H20" s="201">
        <f t="shared" si="9"/>
        <v>10</v>
      </c>
      <c r="I20" s="168"/>
      <c r="J20" s="168"/>
      <c r="K20" s="168"/>
      <c r="L20" s="171"/>
      <c r="X20" s="129" t="s">
        <v>192</v>
      </c>
      <c r="Y20" s="129" t="s">
        <v>193</v>
      </c>
      <c r="Z20" s="129" t="s">
        <v>194</v>
      </c>
      <c r="AA20" s="33">
        <v>14.0</v>
      </c>
    </row>
    <row r="21">
      <c r="A21" s="125">
        <f>'List of Students'!A9</f>
        <v>5</v>
      </c>
      <c r="B21" s="125">
        <f>'List of Students'!B9</f>
        <v>16010520010</v>
      </c>
      <c r="C21" s="125" t="str">
        <f>'List of Students'!C9</f>
        <v>Vansh Desai</v>
      </c>
      <c r="D21" s="120">
        <v>17.0</v>
      </c>
      <c r="E21" s="203"/>
      <c r="F21" s="203"/>
      <c r="G21" s="166">
        <f t="shared" si="8"/>
        <v>17</v>
      </c>
      <c r="H21" s="201">
        <f t="shared" si="9"/>
        <v>17</v>
      </c>
      <c r="I21" s="168"/>
      <c r="J21" s="168"/>
      <c r="K21" s="168"/>
      <c r="L21" s="171"/>
      <c r="X21" s="149" t="str">
        <f>IF($J$12="CO 3",($D$109/$D$110)*100,"")</f>
        <v/>
      </c>
      <c r="Y21" s="177" t="str">
        <f>IF($J$14="CO 3",($E$109/$E$110)*100,"")</f>
        <v/>
      </c>
      <c r="Z21" s="132" t="str">
        <f>IF($J$15="CO 3",($F$109/$F$110)*100,"")</f>
        <v/>
      </c>
      <c r="AA21" s="138">
        <v>15.0</v>
      </c>
    </row>
    <row r="22">
      <c r="A22" s="125">
        <f>'List of Students'!A10</f>
        <v>6</v>
      </c>
      <c r="B22" s="125">
        <f>'List of Students'!B10</f>
        <v>16010320111</v>
      </c>
      <c r="C22" s="125" t="str">
        <f>'List of Students'!C10</f>
        <v>Dhuri Om Sushil</v>
      </c>
      <c r="D22" s="120">
        <v>8.0</v>
      </c>
      <c r="E22" s="203"/>
      <c r="F22" s="203"/>
      <c r="G22" s="166">
        <f t="shared" si="8"/>
        <v>8</v>
      </c>
      <c r="H22" s="201">
        <f t="shared" si="9"/>
        <v>8</v>
      </c>
      <c r="I22" s="168"/>
      <c r="J22" s="168"/>
      <c r="K22" s="168"/>
      <c r="L22" s="171"/>
      <c r="X22" s="149" t="str">
        <f>IF($L$12="CO 3",($D$109/$D$110)*100,"")</f>
        <v/>
      </c>
      <c r="Y22" s="177" t="str">
        <f>IF($L$14="CO 3",($E$109/$E$110)*100,"")</f>
        <v/>
      </c>
      <c r="Z22" s="132" t="str">
        <f>IF($L$15="CO 3",($F$109/$F$110)*100,"")</f>
        <v/>
      </c>
      <c r="AA22" s="142">
        <v>16.0</v>
      </c>
    </row>
    <row r="23">
      <c r="A23" s="125">
        <f>'List of Students'!A11</f>
        <v>7</v>
      </c>
      <c r="B23" s="125" t="str">
        <f>'List of Students'!B11</f>
        <v/>
      </c>
      <c r="C23" s="125" t="str">
        <f>'List of Students'!C11</f>
        <v/>
      </c>
      <c r="D23" s="204"/>
      <c r="E23" s="203"/>
      <c r="F23" s="203"/>
      <c r="G23" s="166" t="str">
        <f t="shared" si="8"/>
        <v/>
      </c>
      <c r="H23" s="201" t="str">
        <f t="shared" si="9"/>
        <v/>
      </c>
      <c r="I23" s="168"/>
      <c r="J23" s="168"/>
      <c r="K23" s="168"/>
      <c r="L23" s="171"/>
      <c r="X23" s="149" t="str">
        <f>IF($N$12="CO 3",($D$109/$D$110)*100,"")</f>
        <v/>
      </c>
      <c r="Y23" s="177" t="str">
        <f>IF($N$14="CO 3",($E$109/$E$110)*100,"")</f>
        <v/>
      </c>
      <c r="Z23" s="132" t="str">
        <f>IF($N$15="CO 3",($F$109/$F$110)*100,"")</f>
        <v/>
      </c>
      <c r="AA23" s="142">
        <v>17.0</v>
      </c>
    </row>
    <row r="24">
      <c r="A24" s="125">
        <f>'List of Students'!A12</f>
        <v>8</v>
      </c>
      <c r="B24" s="125" t="str">
        <f>'List of Students'!B12</f>
        <v/>
      </c>
      <c r="C24" s="125" t="str">
        <f>'List of Students'!C12</f>
        <v/>
      </c>
      <c r="D24" s="204"/>
      <c r="E24" s="205"/>
      <c r="F24" s="203"/>
      <c r="G24" s="166" t="str">
        <f t="shared" si="8"/>
        <v/>
      </c>
      <c r="H24" s="201" t="str">
        <f t="shared" si="9"/>
        <v/>
      </c>
      <c r="I24" s="168"/>
      <c r="J24" s="168"/>
      <c r="K24" s="168"/>
      <c r="L24" s="171"/>
      <c r="X24" s="149" t="str">
        <f>IF($P$12="CO 3",($D$109/$D$110)*100,"")</f>
        <v/>
      </c>
      <c r="Y24" s="177" t="str">
        <f>IF($P$14="CO 3",($E$109/$E$110)*100,"")</f>
        <v/>
      </c>
      <c r="Z24" s="132" t="str">
        <f>IF($P$15="CO 3",($F$109/$F$110)*100,"")</f>
        <v/>
      </c>
      <c r="AA24" s="142">
        <v>18.0</v>
      </c>
    </row>
    <row r="25">
      <c r="A25" s="125">
        <f>'List of Students'!A13</f>
        <v>9</v>
      </c>
      <c r="B25" s="125" t="str">
        <f>'List of Students'!B13</f>
        <v/>
      </c>
      <c r="C25" s="125" t="str">
        <f>'List of Students'!C13</f>
        <v/>
      </c>
      <c r="D25" s="204"/>
      <c r="E25" s="205"/>
      <c r="F25" s="203"/>
      <c r="G25" s="166" t="str">
        <f t="shared" si="8"/>
        <v/>
      </c>
      <c r="H25" s="201" t="str">
        <f t="shared" si="9"/>
        <v/>
      </c>
      <c r="I25" s="168"/>
      <c r="J25" s="168"/>
      <c r="K25" s="168"/>
      <c r="L25" s="171"/>
      <c r="X25" s="149" t="str">
        <f>IF($R$12="CO 3",($D$109/$D$110)*100,"")</f>
        <v/>
      </c>
      <c r="Y25" s="177" t="str">
        <f>IF($R$14="CO 3",($E$109/$E$110)*100,"")</f>
        <v/>
      </c>
      <c r="Z25" s="132" t="str">
        <f>IF($R$15="CO 3",($F$109/$F$110)*100,"")</f>
        <v/>
      </c>
      <c r="AA25" s="142">
        <v>19.0</v>
      </c>
    </row>
    <row r="26">
      <c r="A26" s="125">
        <f>'List of Students'!A14</f>
        <v>10</v>
      </c>
      <c r="B26" s="125" t="str">
        <f>'List of Students'!B14</f>
        <v/>
      </c>
      <c r="C26" s="125" t="str">
        <f>'List of Students'!C14</f>
        <v/>
      </c>
      <c r="D26" s="204"/>
      <c r="E26" s="203"/>
      <c r="F26" s="203"/>
      <c r="G26" s="166" t="str">
        <f t="shared" si="8"/>
        <v/>
      </c>
      <c r="H26" s="201" t="str">
        <f t="shared" si="9"/>
        <v/>
      </c>
      <c r="I26" s="168"/>
      <c r="J26" s="168"/>
      <c r="K26" s="168"/>
      <c r="L26" s="171"/>
      <c r="X26" s="149" t="str">
        <f>IF($T$12="CO 3",($D$109/$D$110)*100,"")</f>
        <v/>
      </c>
      <c r="Y26" s="177" t="str">
        <f>IF($T$14="CO 3",($E$109/$E$110)*100,"")</f>
        <v/>
      </c>
      <c r="Z26" s="132" t="str">
        <f>IF($T$15="CO 3",($F$109/$F$110)*100,"")</f>
        <v/>
      </c>
      <c r="AA26" s="142">
        <v>20.0</v>
      </c>
    </row>
    <row r="27">
      <c r="A27" s="125">
        <f>'List of Students'!A15</f>
        <v>11</v>
      </c>
      <c r="B27" s="125" t="str">
        <f>'List of Students'!B15</f>
        <v/>
      </c>
      <c r="C27" s="125" t="str">
        <f>'List of Students'!C15</f>
        <v/>
      </c>
      <c r="D27" s="204"/>
      <c r="E27" s="203"/>
      <c r="F27" s="203"/>
      <c r="G27" s="166" t="str">
        <f t="shared" si="8"/>
        <v/>
      </c>
      <c r="H27" s="201" t="str">
        <f t="shared" si="9"/>
        <v/>
      </c>
      <c r="I27" s="168"/>
      <c r="J27" s="168"/>
      <c r="K27" s="168"/>
      <c r="L27" s="171"/>
      <c r="X27" s="147" t="str">
        <f t="shared" ref="X27:Z27" si="11">IF(COUNTBLANK(X21:X26)=6,"",AVERAGE(X21:X26))</f>
        <v/>
      </c>
      <c r="Y27" s="147" t="str">
        <f t="shared" si="11"/>
        <v/>
      </c>
      <c r="Z27" s="147" t="str">
        <f t="shared" si="11"/>
        <v/>
      </c>
      <c r="AA27" s="181"/>
    </row>
    <row r="28">
      <c r="A28" s="125">
        <f>'List of Students'!A16</f>
        <v>12</v>
      </c>
      <c r="B28" s="125" t="str">
        <f>'List of Students'!B16</f>
        <v/>
      </c>
      <c r="C28" s="125" t="str">
        <f>'List of Students'!C16</f>
        <v/>
      </c>
      <c r="D28" s="204"/>
      <c r="E28" s="205"/>
      <c r="F28" s="205"/>
      <c r="G28" s="166" t="str">
        <f t="shared" si="8"/>
        <v/>
      </c>
      <c r="H28" s="201" t="str">
        <f t="shared" si="9"/>
        <v/>
      </c>
      <c r="I28" s="168"/>
      <c r="J28" s="168"/>
      <c r="K28" s="168"/>
      <c r="L28" s="171"/>
      <c r="X28" s="127" t="s">
        <v>146</v>
      </c>
      <c r="Y28" s="3"/>
      <c r="Z28" s="4"/>
    </row>
    <row r="29">
      <c r="A29" s="125">
        <f>'List of Students'!A17</f>
        <v>13</v>
      </c>
      <c r="B29" s="125" t="str">
        <f>'List of Students'!B17</f>
        <v/>
      </c>
      <c r="C29" s="125" t="str">
        <f>'List of Students'!C17</f>
        <v/>
      </c>
      <c r="D29" s="204"/>
      <c r="E29" s="203"/>
      <c r="F29" s="203"/>
      <c r="G29" s="166" t="str">
        <f t="shared" si="8"/>
        <v/>
      </c>
      <c r="H29" s="201" t="str">
        <f t="shared" si="9"/>
        <v/>
      </c>
      <c r="I29" s="168"/>
      <c r="J29" s="168"/>
      <c r="K29" s="168"/>
      <c r="L29" s="171"/>
      <c r="X29" s="129" t="s">
        <v>192</v>
      </c>
      <c r="Y29" s="129" t="s">
        <v>193</v>
      </c>
      <c r="Z29" s="129" t="s">
        <v>194</v>
      </c>
    </row>
    <row r="30">
      <c r="A30" s="125">
        <f>'List of Students'!A18</f>
        <v>14</v>
      </c>
      <c r="B30" s="125" t="str">
        <f>'List of Students'!B18</f>
        <v/>
      </c>
      <c r="C30" s="125" t="str">
        <f>'List of Students'!C18</f>
        <v/>
      </c>
      <c r="D30" s="204"/>
      <c r="E30" s="203"/>
      <c r="F30" s="203"/>
      <c r="G30" s="166" t="str">
        <f t="shared" si="8"/>
        <v/>
      </c>
      <c r="H30" s="201" t="str">
        <f t="shared" si="9"/>
        <v/>
      </c>
      <c r="I30" s="168"/>
      <c r="J30" s="168"/>
      <c r="K30" s="168"/>
      <c r="L30" s="171"/>
      <c r="X30" s="131" t="str">
        <f>IF($J$12="CO 4",($D$109/$D$110)*100,"")</f>
        <v/>
      </c>
      <c r="Y30" s="132" t="str">
        <f>IF($J$14="CO 4",($E$109/$E$110)*100,"")</f>
        <v/>
      </c>
      <c r="Z30" s="132" t="str">
        <f>IF($J$15="CO 4",($F$109/$F$110)*100,"")</f>
        <v/>
      </c>
    </row>
    <row r="31">
      <c r="A31" s="125">
        <f>'List of Students'!A19</f>
        <v>15</v>
      </c>
      <c r="B31" s="125" t="str">
        <f>'List of Students'!B19</f>
        <v/>
      </c>
      <c r="C31" s="125" t="str">
        <f>'List of Students'!C19</f>
        <v/>
      </c>
      <c r="D31" s="204"/>
      <c r="E31" s="203"/>
      <c r="F31" s="203"/>
      <c r="G31" s="166" t="str">
        <f t="shared" si="8"/>
        <v/>
      </c>
      <c r="H31" s="201" t="str">
        <f t="shared" si="9"/>
        <v/>
      </c>
      <c r="I31" s="168"/>
      <c r="J31" s="168"/>
      <c r="K31" s="168"/>
      <c r="L31" s="171"/>
      <c r="X31" s="131" t="str">
        <f>IF($L$12="CO 4",($D$109/$D$110)*100,"")</f>
        <v/>
      </c>
      <c r="Y31" s="132" t="str">
        <f>IF($L$14="CO 4",($E$109/$E$110)*100,"")</f>
        <v/>
      </c>
      <c r="Z31" s="132" t="str">
        <f>IF($L$15="CO 4",($F$109/$F$110)*100,"")</f>
        <v/>
      </c>
    </row>
    <row r="32">
      <c r="A32" s="125">
        <f>'List of Students'!A20</f>
        <v>16</v>
      </c>
      <c r="B32" s="125" t="str">
        <f>'List of Students'!B20</f>
        <v/>
      </c>
      <c r="C32" s="125" t="str">
        <f>'List of Students'!C20</f>
        <v/>
      </c>
      <c r="D32" s="204"/>
      <c r="E32" s="203"/>
      <c r="F32" s="203"/>
      <c r="G32" s="166" t="str">
        <f t="shared" si="8"/>
        <v/>
      </c>
      <c r="H32" s="201" t="str">
        <f t="shared" si="9"/>
        <v/>
      </c>
      <c r="I32" s="168"/>
      <c r="J32" s="168"/>
      <c r="K32" s="168"/>
      <c r="L32" s="171"/>
      <c r="X32" s="131" t="str">
        <f>IF($N$12="CO 4",($D$109/$D$110)*100,"")</f>
        <v/>
      </c>
      <c r="Y32" s="132" t="str">
        <f>IF($N$14="CO 4",($E$109/$E$110)*100,"")</f>
        <v/>
      </c>
      <c r="Z32" s="132" t="str">
        <f>IF($N$15="CO 4",($F$109/$F$110)*100,"")</f>
        <v/>
      </c>
    </row>
    <row r="33">
      <c r="A33" s="125">
        <f>'List of Students'!A21</f>
        <v>17</v>
      </c>
      <c r="B33" s="125" t="str">
        <f>'List of Students'!B21</f>
        <v/>
      </c>
      <c r="C33" s="125" t="str">
        <f>'List of Students'!C21</f>
        <v/>
      </c>
      <c r="D33" s="204"/>
      <c r="E33" s="205"/>
      <c r="F33" s="203"/>
      <c r="G33" s="166" t="str">
        <f t="shared" si="8"/>
        <v/>
      </c>
      <c r="H33" s="201" t="str">
        <f t="shared" si="9"/>
        <v/>
      </c>
      <c r="I33" s="168"/>
      <c r="J33" s="168"/>
      <c r="K33" s="168"/>
      <c r="L33" s="171"/>
      <c r="X33" s="131" t="str">
        <f>IF($P$12="CO 4",($D$109/$D$110)*100,"")</f>
        <v/>
      </c>
      <c r="Y33" s="132" t="str">
        <f>IF($P$14="CO 4",($E$109/$E$110)*100,"")</f>
        <v/>
      </c>
      <c r="Z33" s="132" t="str">
        <f>IF($P$15="CO 4",($F$109/$F$110)*100,"")</f>
        <v/>
      </c>
    </row>
    <row r="34">
      <c r="A34" s="125">
        <f>'List of Students'!A22</f>
        <v>18</v>
      </c>
      <c r="B34" s="125" t="str">
        <f>'List of Students'!B22</f>
        <v/>
      </c>
      <c r="C34" s="125" t="str">
        <f>'List of Students'!C22</f>
        <v/>
      </c>
      <c r="D34" s="204"/>
      <c r="E34" s="205"/>
      <c r="F34" s="203"/>
      <c r="G34" s="166" t="str">
        <f t="shared" si="8"/>
        <v/>
      </c>
      <c r="H34" s="201" t="str">
        <f t="shared" si="9"/>
        <v/>
      </c>
      <c r="I34" s="168"/>
      <c r="J34" s="168"/>
      <c r="K34" s="168"/>
      <c r="L34" s="171"/>
      <c r="X34" s="131" t="str">
        <f>IF($R$12="CO 4",($D$109/$D$110)*100,"")</f>
        <v/>
      </c>
      <c r="Y34" s="132" t="str">
        <f>IF($R$14="CO 4",($E$109/$E$110)*100,"")</f>
        <v/>
      </c>
      <c r="Z34" s="132" t="str">
        <f>IF($R$15="CO 4",($F$109/$F$110)*100,"")</f>
        <v/>
      </c>
    </row>
    <row r="35">
      <c r="A35" s="125">
        <f>'List of Students'!A23</f>
        <v>19</v>
      </c>
      <c r="B35" s="125" t="str">
        <f>'List of Students'!B23</f>
        <v/>
      </c>
      <c r="C35" s="125" t="str">
        <f>'List of Students'!C23</f>
        <v/>
      </c>
      <c r="D35" s="204"/>
      <c r="E35" s="203"/>
      <c r="F35" s="203"/>
      <c r="G35" s="166" t="str">
        <f t="shared" si="8"/>
        <v/>
      </c>
      <c r="H35" s="201" t="str">
        <f t="shared" si="9"/>
        <v/>
      </c>
      <c r="I35" s="168"/>
      <c r="J35" s="168"/>
      <c r="K35" s="168"/>
      <c r="L35" s="171"/>
      <c r="X35" s="131" t="str">
        <f>IF($T$12="CO 4",($D$109/$D$110)*100,"")</f>
        <v/>
      </c>
      <c r="Y35" s="132" t="str">
        <f>IF($T$14="CO 4",($E$109/$E$110)*100,"")</f>
        <v/>
      </c>
      <c r="Z35" s="132" t="str">
        <f>IF($T$15="CO 4",($F$109/$F$110)*100,"")</f>
        <v/>
      </c>
    </row>
    <row r="36">
      <c r="A36" s="125">
        <f>'List of Students'!A24</f>
        <v>20</v>
      </c>
      <c r="B36" s="125" t="str">
        <f>'List of Students'!B24</f>
        <v/>
      </c>
      <c r="C36" s="125" t="str">
        <f>'List of Students'!C24</f>
        <v/>
      </c>
      <c r="D36" s="204"/>
      <c r="E36" s="203"/>
      <c r="F36" s="203"/>
      <c r="G36" s="166" t="str">
        <f t="shared" si="8"/>
        <v/>
      </c>
      <c r="H36" s="201" t="str">
        <f t="shared" si="9"/>
        <v/>
      </c>
      <c r="I36" s="168"/>
      <c r="J36" s="168"/>
      <c r="K36" s="168"/>
      <c r="L36" s="171"/>
      <c r="X36" s="147" t="str">
        <f t="shared" ref="X36:Z36" si="12">IF(COUNTBLANK(X30:X35)=6,"",AVERAGE(X30:X35))</f>
        <v/>
      </c>
      <c r="Y36" s="147" t="str">
        <f t="shared" si="12"/>
        <v/>
      </c>
      <c r="Z36" s="147" t="str">
        <f t="shared" si="12"/>
        <v/>
      </c>
    </row>
    <row r="37">
      <c r="A37" s="125">
        <f>'List of Students'!A25</f>
        <v>21</v>
      </c>
      <c r="B37" s="125" t="str">
        <f>'List of Students'!B25</f>
        <v/>
      </c>
      <c r="C37" s="125" t="str">
        <f>'List of Students'!C25</f>
        <v/>
      </c>
      <c r="D37" s="204"/>
      <c r="E37" s="205"/>
      <c r="F37" s="203"/>
      <c r="G37" s="166" t="str">
        <f t="shared" si="8"/>
        <v/>
      </c>
      <c r="H37" s="201" t="str">
        <f t="shared" si="9"/>
        <v/>
      </c>
      <c r="I37" s="168"/>
      <c r="J37" s="168"/>
      <c r="K37" s="168"/>
      <c r="L37" s="171"/>
      <c r="X37" s="127" t="s">
        <v>147</v>
      </c>
      <c r="Y37" s="3"/>
      <c r="Z37" s="4"/>
    </row>
    <row r="38">
      <c r="A38" s="125">
        <f>'List of Students'!A26</f>
        <v>22</v>
      </c>
      <c r="B38" s="125" t="str">
        <f>'List of Students'!B26</f>
        <v/>
      </c>
      <c r="C38" s="125" t="str">
        <f>'List of Students'!C26</f>
        <v/>
      </c>
      <c r="D38" s="204"/>
      <c r="E38" s="203"/>
      <c r="F38" s="203"/>
      <c r="G38" s="166" t="str">
        <f t="shared" si="8"/>
        <v/>
      </c>
      <c r="H38" s="201" t="str">
        <f t="shared" si="9"/>
        <v/>
      </c>
      <c r="I38" s="168"/>
      <c r="J38" s="168"/>
      <c r="K38" s="168"/>
      <c r="L38" s="171"/>
      <c r="X38" s="129" t="s">
        <v>192</v>
      </c>
      <c r="Y38" s="129" t="s">
        <v>193</v>
      </c>
      <c r="Z38" s="129" t="s">
        <v>194</v>
      </c>
    </row>
    <row r="39">
      <c r="A39" s="125">
        <f>'List of Students'!A27</f>
        <v>23</v>
      </c>
      <c r="B39" s="125" t="str">
        <f>'List of Students'!B27</f>
        <v/>
      </c>
      <c r="C39" s="125" t="str">
        <f>'List of Students'!C27</f>
        <v/>
      </c>
      <c r="D39" s="204"/>
      <c r="E39" s="205"/>
      <c r="F39" s="203"/>
      <c r="G39" s="166" t="str">
        <f t="shared" si="8"/>
        <v/>
      </c>
      <c r="H39" s="201" t="str">
        <f t="shared" si="9"/>
        <v/>
      </c>
      <c r="I39" s="168"/>
      <c r="J39" s="168"/>
      <c r="K39" s="168"/>
      <c r="L39" s="171"/>
      <c r="X39" s="131" t="str">
        <f>IF($J$12="CO 5",($D$109/$D$110)*100,"")</f>
        <v/>
      </c>
      <c r="Y39" s="132" t="str">
        <f>IF($J$14="CO 5",($E$109/$E$110)*100,"")</f>
        <v/>
      </c>
      <c r="Z39" s="132" t="str">
        <f>IF($J$15="CO 5",($F$109/$F$110)*100,"")</f>
        <v/>
      </c>
    </row>
    <row r="40">
      <c r="A40" s="125">
        <f>'List of Students'!A28</f>
        <v>24</v>
      </c>
      <c r="B40" s="125" t="str">
        <f>'List of Students'!B28</f>
        <v/>
      </c>
      <c r="C40" s="125" t="str">
        <f>'List of Students'!C28</f>
        <v/>
      </c>
      <c r="D40" s="204"/>
      <c r="E40" s="203"/>
      <c r="F40" s="203"/>
      <c r="G40" s="166" t="str">
        <f t="shared" si="8"/>
        <v/>
      </c>
      <c r="H40" s="201" t="str">
        <f t="shared" si="9"/>
        <v/>
      </c>
      <c r="I40" s="168"/>
      <c r="J40" s="168"/>
      <c r="K40" s="168"/>
      <c r="L40" s="171"/>
      <c r="X40" s="131" t="str">
        <f>IF($L$12="CO 5",($D$109/$D$110)*100,"")</f>
        <v/>
      </c>
      <c r="Y40" s="132" t="str">
        <f>IF($L$14="CO 5",($E$109/$E$110)*100,"")</f>
        <v/>
      </c>
      <c r="Z40" s="132" t="str">
        <f>IF($L$15="CO 5",($F$109/$F$110)*100,"")</f>
        <v/>
      </c>
    </row>
    <row r="41">
      <c r="A41" s="125">
        <f>'List of Students'!A29</f>
        <v>25</v>
      </c>
      <c r="B41" s="125" t="str">
        <f>'List of Students'!B29</f>
        <v/>
      </c>
      <c r="C41" s="125" t="str">
        <f>'List of Students'!C29</f>
        <v/>
      </c>
      <c r="D41" s="204"/>
      <c r="E41" s="203"/>
      <c r="F41" s="203"/>
      <c r="G41" s="166" t="str">
        <f t="shared" si="8"/>
        <v/>
      </c>
      <c r="H41" s="201" t="str">
        <f t="shared" si="9"/>
        <v/>
      </c>
      <c r="I41" s="168"/>
      <c r="J41" s="168"/>
      <c r="K41" s="168"/>
      <c r="L41" s="171"/>
      <c r="X41" s="131" t="str">
        <f>IF($N$12="CO 5",($D$109/$D$110)*100,"")</f>
        <v/>
      </c>
      <c r="Y41" s="132" t="str">
        <f>IF($N$14="CO 5",($E$109/$E$110)*100,"")</f>
        <v/>
      </c>
      <c r="Z41" s="132" t="str">
        <f>IF($N$15="CO 5",($F$109/$F$110)*100,"")</f>
        <v/>
      </c>
    </row>
    <row r="42">
      <c r="A42" s="125">
        <f>'List of Students'!A30</f>
        <v>26</v>
      </c>
      <c r="B42" s="125" t="str">
        <f>'List of Students'!B30</f>
        <v/>
      </c>
      <c r="C42" s="125" t="str">
        <f>'List of Students'!C30</f>
        <v/>
      </c>
      <c r="D42" s="204"/>
      <c r="E42" s="203"/>
      <c r="F42" s="203"/>
      <c r="G42" s="166" t="str">
        <f t="shared" si="8"/>
        <v/>
      </c>
      <c r="H42" s="201" t="str">
        <f t="shared" si="9"/>
        <v/>
      </c>
      <c r="I42" s="168"/>
      <c r="J42" s="168"/>
      <c r="K42" s="168"/>
      <c r="L42" s="171"/>
      <c r="X42" s="131" t="str">
        <f>IF($P$12="CO 5",($D$109/$D$110)*100,"")</f>
        <v/>
      </c>
      <c r="Y42" s="132" t="str">
        <f>IF($P$14="CO 5",($E$109/$E$110)*100,"")</f>
        <v/>
      </c>
      <c r="Z42" s="132" t="str">
        <f>IF($P$15="CO 5",($F$109/$F$110)*100,"")</f>
        <v/>
      </c>
    </row>
    <row r="43">
      <c r="A43" s="125">
        <f>'List of Students'!A31</f>
        <v>27</v>
      </c>
      <c r="B43" s="125" t="str">
        <f>'List of Students'!B31</f>
        <v/>
      </c>
      <c r="C43" s="125" t="str">
        <f>'List of Students'!C31</f>
        <v/>
      </c>
      <c r="D43" s="204"/>
      <c r="E43" s="203"/>
      <c r="F43" s="203"/>
      <c r="G43" s="166" t="str">
        <f t="shared" si="8"/>
        <v/>
      </c>
      <c r="H43" s="201" t="str">
        <f t="shared" si="9"/>
        <v/>
      </c>
      <c r="I43" s="168"/>
      <c r="J43" s="168"/>
      <c r="K43" s="168"/>
      <c r="L43" s="171"/>
      <c r="X43" s="131" t="str">
        <f>IF($R$12="CO 5",($D$109/$D$110)*100,"")</f>
        <v/>
      </c>
      <c r="Y43" s="132" t="str">
        <f>IF($R$14="CO 5",($E$109/$E$110)*100,"")</f>
        <v/>
      </c>
      <c r="Z43" s="132" t="str">
        <f>IF($R$15="CO 5",($F$109/$F$110)*100,"")</f>
        <v/>
      </c>
    </row>
    <row r="44">
      <c r="A44" s="125">
        <f>'List of Students'!A32</f>
        <v>28</v>
      </c>
      <c r="B44" s="125" t="str">
        <f>'List of Students'!B32</f>
        <v/>
      </c>
      <c r="C44" s="125" t="str">
        <f>'List of Students'!C32</f>
        <v/>
      </c>
      <c r="D44" s="204"/>
      <c r="E44" s="203"/>
      <c r="F44" s="203"/>
      <c r="G44" s="166" t="str">
        <f t="shared" si="8"/>
        <v/>
      </c>
      <c r="H44" s="201" t="str">
        <f t="shared" si="9"/>
        <v/>
      </c>
      <c r="I44" s="168"/>
      <c r="J44" s="168"/>
      <c r="K44" s="168"/>
      <c r="L44" s="171"/>
      <c r="X44" s="131" t="str">
        <f>IF($T$12="CO 5",($D$109/$D$110)*100,"")</f>
        <v/>
      </c>
      <c r="Y44" s="132" t="str">
        <f>IF($T$14="CO 5",($E$109/$E$110)*100,"")</f>
        <v/>
      </c>
      <c r="Z44" s="132" t="str">
        <f>IF($T$15="CO 5",($F$109/$F$110)*100,"")</f>
        <v/>
      </c>
    </row>
    <row r="45">
      <c r="A45" s="125">
        <f>'List of Students'!A33</f>
        <v>29</v>
      </c>
      <c r="B45" s="125" t="str">
        <f>'List of Students'!B33</f>
        <v/>
      </c>
      <c r="C45" s="125" t="str">
        <f>'List of Students'!C33</f>
        <v/>
      </c>
      <c r="D45" s="204"/>
      <c r="E45" s="203"/>
      <c r="F45" s="203"/>
      <c r="G45" s="166" t="str">
        <f t="shared" si="8"/>
        <v/>
      </c>
      <c r="H45" s="201" t="str">
        <f t="shared" si="9"/>
        <v/>
      </c>
      <c r="I45" s="168"/>
      <c r="J45" s="168"/>
      <c r="K45" s="168"/>
      <c r="L45" s="171"/>
      <c r="X45" s="147" t="str">
        <f t="shared" ref="X45:Z45" si="13">IF(COUNTBLANK(X39:X44)=6,"",AVERAGE(X39:X44))</f>
        <v/>
      </c>
      <c r="Y45" s="147" t="str">
        <f t="shared" si="13"/>
        <v/>
      </c>
      <c r="Z45" s="147" t="str">
        <f t="shared" si="13"/>
        <v/>
      </c>
    </row>
    <row r="46">
      <c r="A46" s="125">
        <f>'List of Students'!A34</f>
        <v>30</v>
      </c>
      <c r="B46" s="125" t="str">
        <f>'List of Students'!B34</f>
        <v/>
      </c>
      <c r="C46" s="125" t="str">
        <f>'List of Students'!C34</f>
        <v/>
      </c>
      <c r="D46" s="204"/>
      <c r="E46" s="203"/>
      <c r="F46" s="203"/>
      <c r="G46" s="166" t="str">
        <f t="shared" si="8"/>
        <v/>
      </c>
      <c r="H46" s="201" t="str">
        <f t="shared" si="9"/>
        <v/>
      </c>
      <c r="I46" s="168"/>
      <c r="J46" s="168"/>
      <c r="K46" s="168"/>
      <c r="L46" s="171"/>
      <c r="X46" s="127" t="s">
        <v>148</v>
      </c>
      <c r="Y46" s="3"/>
      <c r="Z46" s="4"/>
    </row>
    <row r="47">
      <c r="A47" s="125">
        <f>'List of Students'!A35</f>
        <v>31</v>
      </c>
      <c r="B47" s="125" t="str">
        <f>'List of Students'!B35</f>
        <v/>
      </c>
      <c r="C47" s="125" t="str">
        <f>'List of Students'!C35</f>
        <v/>
      </c>
      <c r="D47" s="204"/>
      <c r="E47" s="203"/>
      <c r="F47" s="203"/>
      <c r="G47" s="166" t="str">
        <f t="shared" si="8"/>
        <v/>
      </c>
      <c r="H47" s="201" t="str">
        <f t="shared" si="9"/>
        <v/>
      </c>
      <c r="I47" s="168"/>
      <c r="J47" s="168"/>
      <c r="K47" s="168"/>
      <c r="L47" s="171"/>
      <c r="X47" s="129" t="s">
        <v>192</v>
      </c>
      <c r="Y47" s="129" t="s">
        <v>193</v>
      </c>
      <c r="Z47" s="129" t="s">
        <v>194</v>
      </c>
    </row>
    <row r="48">
      <c r="A48" s="125">
        <f>'List of Students'!A36</f>
        <v>32</v>
      </c>
      <c r="B48" s="125" t="str">
        <f>'List of Students'!B36</f>
        <v/>
      </c>
      <c r="C48" s="125" t="str">
        <f>'List of Students'!C36</f>
        <v/>
      </c>
      <c r="D48" s="204"/>
      <c r="E48" s="203"/>
      <c r="F48" s="203"/>
      <c r="G48" s="166" t="str">
        <f t="shared" si="8"/>
        <v/>
      </c>
      <c r="H48" s="201" t="str">
        <f t="shared" si="9"/>
        <v/>
      </c>
      <c r="I48" s="168"/>
      <c r="J48" s="168"/>
      <c r="K48" s="168"/>
      <c r="L48" s="171"/>
      <c r="X48" s="131" t="str">
        <f>IF($J$12="CO 6",($D$109/$D$110)*100,"")</f>
        <v/>
      </c>
      <c r="Y48" s="132" t="str">
        <f>IF($J$14="CO 6",($E$109/$E$110)*100,"")</f>
        <v/>
      </c>
      <c r="Z48" s="132" t="str">
        <f>IF($J$15="CO 6",($F$109/$F$110)*100,"")</f>
        <v/>
      </c>
    </row>
    <row r="49">
      <c r="A49" s="125">
        <f>'List of Students'!A37</f>
        <v>33</v>
      </c>
      <c r="B49" s="125" t="str">
        <f>'List of Students'!B37</f>
        <v/>
      </c>
      <c r="C49" s="125" t="str">
        <f>'List of Students'!C37</f>
        <v/>
      </c>
      <c r="D49" s="204"/>
      <c r="E49" s="203"/>
      <c r="F49" s="203"/>
      <c r="G49" s="166" t="str">
        <f t="shared" si="8"/>
        <v/>
      </c>
      <c r="H49" s="201" t="str">
        <f t="shared" si="9"/>
        <v/>
      </c>
      <c r="I49" s="168"/>
      <c r="J49" s="168"/>
      <c r="K49" s="168"/>
      <c r="L49" s="171"/>
      <c r="X49" s="131" t="str">
        <f>IF($L$12="CO 6",($D$109/$D$110)*100,"")</f>
        <v/>
      </c>
      <c r="Y49" s="132" t="str">
        <f>IF($L$14="CO 6",($E$109/$E$110)*100,"")</f>
        <v/>
      </c>
      <c r="Z49" s="132" t="str">
        <f>IF($L$15="CO 6",($F$109/$F$110)*100,"")</f>
        <v/>
      </c>
    </row>
    <row r="50">
      <c r="A50" s="125">
        <f>'List of Students'!A38</f>
        <v>34</v>
      </c>
      <c r="B50" s="125" t="str">
        <f>'List of Students'!B38</f>
        <v/>
      </c>
      <c r="C50" s="125" t="str">
        <f>'List of Students'!C38</f>
        <v/>
      </c>
      <c r="D50" s="204"/>
      <c r="E50" s="205"/>
      <c r="F50" s="205"/>
      <c r="G50" s="166" t="str">
        <f t="shared" si="8"/>
        <v/>
      </c>
      <c r="H50" s="201" t="str">
        <f t="shared" si="9"/>
        <v/>
      </c>
      <c r="I50" s="168"/>
      <c r="J50" s="168"/>
      <c r="K50" s="168"/>
      <c r="L50" s="171"/>
      <c r="X50" s="131" t="str">
        <f>IF($N$12="CO 6",($D$109/$D$110)*100,"")</f>
        <v/>
      </c>
      <c r="Y50" s="132" t="str">
        <f>IF($N$14="CO 6",($E$109/$E$110)*100,"")</f>
        <v/>
      </c>
      <c r="Z50" s="132" t="str">
        <f>IF($N$15="CO 6",($F$109/$F$110)*100,"")</f>
        <v/>
      </c>
    </row>
    <row r="51">
      <c r="A51" s="125">
        <f>'List of Students'!A39</f>
        <v>35</v>
      </c>
      <c r="B51" s="125" t="str">
        <f>'List of Students'!B39</f>
        <v/>
      </c>
      <c r="C51" s="125" t="str">
        <f>'List of Students'!C39</f>
        <v/>
      </c>
      <c r="D51" s="204"/>
      <c r="E51" s="205"/>
      <c r="F51" s="203"/>
      <c r="G51" s="166" t="str">
        <f t="shared" si="8"/>
        <v/>
      </c>
      <c r="H51" s="201" t="str">
        <f t="shared" si="9"/>
        <v/>
      </c>
      <c r="I51" s="168"/>
      <c r="J51" s="168"/>
      <c r="K51" s="168"/>
      <c r="L51" s="171"/>
      <c r="X51" s="131" t="str">
        <f>IF($P$12="CO 6",($D$109/$D$110)*100,"")</f>
        <v/>
      </c>
      <c r="Y51" s="132" t="str">
        <f>IF($P$14="CO 6",($E$109/$E$110)*100,"")</f>
        <v/>
      </c>
      <c r="Z51" s="132" t="str">
        <f>IF($P$15="CO 6",($F$109/$F$110)*100,"")</f>
        <v/>
      </c>
    </row>
    <row r="52">
      <c r="A52" s="125">
        <f>'List of Students'!A40</f>
        <v>36</v>
      </c>
      <c r="B52" s="125" t="str">
        <f>'List of Students'!B40</f>
        <v/>
      </c>
      <c r="C52" s="125" t="str">
        <f>'List of Students'!C40</f>
        <v/>
      </c>
      <c r="D52" s="204"/>
      <c r="E52" s="203"/>
      <c r="F52" s="203"/>
      <c r="G52" s="166" t="str">
        <f t="shared" si="8"/>
        <v/>
      </c>
      <c r="H52" s="201" t="str">
        <f t="shared" si="9"/>
        <v/>
      </c>
      <c r="I52" s="168"/>
      <c r="J52" s="168"/>
      <c r="K52" s="168"/>
      <c r="L52" s="171"/>
      <c r="X52" s="131" t="str">
        <f>IF($R$12="CO 6",($D$109/$D$110)*100,"")</f>
        <v/>
      </c>
      <c r="Y52" s="132" t="str">
        <f>IF($R$14="CO 6",($E$109/$E$110)*100,"")</f>
        <v/>
      </c>
      <c r="Z52" s="132" t="str">
        <f>IF($R$15="CO 6",($F$109/$F$110)*100,"")</f>
        <v/>
      </c>
    </row>
    <row r="53">
      <c r="A53" s="125">
        <f>'List of Students'!A41</f>
        <v>37</v>
      </c>
      <c r="B53" s="125" t="str">
        <f>'List of Students'!B41</f>
        <v/>
      </c>
      <c r="C53" s="125" t="str">
        <f>'List of Students'!C41</f>
        <v/>
      </c>
      <c r="D53" s="204"/>
      <c r="E53" s="203"/>
      <c r="F53" s="203"/>
      <c r="G53" s="166" t="str">
        <f t="shared" si="8"/>
        <v/>
      </c>
      <c r="H53" s="201" t="str">
        <f t="shared" si="9"/>
        <v/>
      </c>
      <c r="I53" s="168"/>
      <c r="J53" s="168"/>
      <c r="K53" s="168"/>
      <c r="L53" s="171"/>
      <c r="X53" s="131" t="str">
        <f>IF($T$12="CO 6",($D$109/$D$110)*100,"")</f>
        <v/>
      </c>
      <c r="Y53" s="132" t="str">
        <f>IF($T$14="CO 6",($E$109/$E$110)*100,"")</f>
        <v/>
      </c>
      <c r="Z53" s="132" t="str">
        <f>IF($T$15="CO 6",($F$109/$F$110)*100,"")</f>
        <v/>
      </c>
    </row>
    <row r="54">
      <c r="A54" s="125">
        <f>'List of Students'!A42</f>
        <v>38</v>
      </c>
      <c r="B54" s="125" t="str">
        <f>'List of Students'!B42</f>
        <v/>
      </c>
      <c r="C54" s="125" t="str">
        <f>'List of Students'!C42</f>
        <v/>
      </c>
      <c r="D54" s="204"/>
      <c r="E54" s="203"/>
      <c r="F54" s="203"/>
      <c r="G54" s="166" t="str">
        <f t="shared" si="8"/>
        <v/>
      </c>
      <c r="H54" s="201" t="str">
        <f t="shared" si="9"/>
        <v/>
      </c>
      <c r="I54" s="168"/>
      <c r="J54" s="168"/>
      <c r="K54" s="168"/>
      <c r="L54" s="171"/>
      <c r="X54" s="147" t="str">
        <f t="shared" ref="X54:Z54" si="14">IF(COUNTBLANK(X48:X53)=6,"",AVERAGE(X48:X53))</f>
        <v/>
      </c>
      <c r="Y54" s="147" t="str">
        <f t="shared" si="14"/>
        <v/>
      </c>
      <c r="Z54" s="147" t="str">
        <f t="shared" si="14"/>
        <v/>
      </c>
    </row>
    <row r="55">
      <c r="A55" s="125">
        <f>'List of Students'!A43</f>
        <v>39</v>
      </c>
      <c r="B55" s="125" t="str">
        <f>'List of Students'!B43</f>
        <v/>
      </c>
      <c r="C55" s="125" t="str">
        <f>'List of Students'!C43</f>
        <v/>
      </c>
      <c r="D55" s="204"/>
      <c r="E55" s="203"/>
      <c r="F55" s="203"/>
      <c r="G55" s="166" t="str">
        <f t="shared" si="8"/>
        <v/>
      </c>
      <c r="H55" s="201" t="str">
        <f t="shared" si="9"/>
        <v/>
      </c>
      <c r="I55" s="168"/>
      <c r="J55" s="168"/>
      <c r="K55" s="168"/>
      <c r="L55" s="171"/>
      <c r="X55" s="183"/>
      <c r="Y55" s="183"/>
      <c r="Z55" s="183"/>
    </row>
    <row r="56">
      <c r="A56" s="125">
        <f>'List of Students'!A44</f>
        <v>40</v>
      </c>
      <c r="B56" s="125" t="str">
        <f>'List of Students'!B44</f>
        <v/>
      </c>
      <c r="C56" s="125" t="str">
        <f>'List of Students'!C44</f>
        <v/>
      </c>
      <c r="D56" s="204"/>
      <c r="E56" s="203"/>
      <c r="F56" s="203"/>
      <c r="G56" s="166" t="str">
        <f t="shared" si="8"/>
        <v/>
      </c>
      <c r="H56" s="201" t="str">
        <f t="shared" si="9"/>
        <v/>
      </c>
      <c r="I56" s="168"/>
      <c r="J56" s="168"/>
      <c r="K56" s="168"/>
      <c r="L56" s="171"/>
      <c r="X56" s="183"/>
      <c r="Y56" s="183"/>
      <c r="Z56" s="183"/>
    </row>
    <row r="57">
      <c r="A57" s="125">
        <f>'List of Students'!A45</f>
        <v>41</v>
      </c>
      <c r="B57" s="125" t="str">
        <f>'List of Students'!B45</f>
        <v/>
      </c>
      <c r="C57" s="125" t="str">
        <f>'List of Students'!C45</f>
        <v/>
      </c>
      <c r="D57" s="204"/>
      <c r="E57" s="205"/>
      <c r="F57" s="203"/>
      <c r="G57" s="166" t="str">
        <f t="shared" si="8"/>
        <v/>
      </c>
      <c r="H57" s="201" t="str">
        <f t="shared" si="9"/>
        <v/>
      </c>
      <c r="I57" s="168"/>
      <c r="J57" s="168"/>
      <c r="K57" s="168"/>
      <c r="L57" s="171"/>
      <c r="X57" s="139"/>
      <c r="Y57" s="139"/>
      <c r="Z57" s="139"/>
    </row>
    <row r="58">
      <c r="A58" s="125">
        <f>'List of Students'!A46</f>
        <v>42</v>
      </c>
      <c r="B58" s="125" t="str">
        <f>'List of Students'!B46</f>
        <v/>
      </c>
      <c r="C58" s="125" t="str">
        <f>'List of Students'!C46</f>
        <v/>
      </c>
      <c r="D58" s="204"/>
      <c r="E58" s="203"/>
      <c r="F58" s="203"/>
      <c r="G58" s="166" t="str">
        <f t="shared" si="8"/>
        <v/>
      </c>
      <c r="H58" s="201" t="str">
        <f t="shared" si="9"/>
        <v/>
      </c>
      <c r="I58" s="168"/>
      <c r="J58" s="168"/>
      <c r="K58" s="168"/>
      <c r="L58" s="171"/>
      <c r="X58" s="184"/>
    </row>
    <row r="59">
      <c r="A59" s="125">
        <f>'List of Students'!A47</f>
        <v>43</v>
      </c>
      <c r="B59" s="125" t="str">
        <f>'List of Students'!B47</f>
        <v/>
      </c>
      <c r="C59" s="125" t="str">
        <f>'List of Students'!C47</f>
        <v/>
      </c>
      <c r="D59" s="204"/>
      <c r="E59" s="205"/>
      <c r="F59" s="203"/>
      <c r="G59" s="166" t="str">
        <f t="shared" si="8"/>
        <v/>
      </c>
      <c r="H59" s="201" t="str">
        <f t="shared" si="9"/>
        <v/>
      </c>
      <c r="I59" s="168"/>
      <c r="J59" s="168"/>
      <c r="K59" s="168"/>
      <c r="L59" s="171"/>
      <c r="X59" s="184"/>
      <c r="Y59" s="184"/>
      <c r="Z59" s="184"/>
    </row>
    <row r="60">
      <c r="A60" s="125">
        <f>'List of Students'!A48</f>
        <v>44</v>
      </c>
      <c r="B60" s="125" t="str">
        <f>'List of Students'!B48</f>
        <v/>
      </c>
      <c r="C60" s="125" t="str">
        <f>'List of Students'!C48</f>
        <v/>
      </c>
      <c r="D60" s="204"/>
      <c r="E60" s="203"/>
      <c r="F60" s="203"/>
      <c r="G60" s="166" t="str">
        <f t="shared" si="8"/>
        <v/>
      </c>
      <c r="H60" s="201" t="str">
        <f t="shared" si="9"/>
        <v/>
      </c>
      <c r="I60" s="168"/>
      <c r="J60" s="168"/>
      <c r="K60" s="168"/>
      <c r="L60" s="171"/>
      <c r="X60" s="183"/>
      <c r="Y60" s="183"/>
      <c r="Z60" s="183"/>
    </row>
    <row r="61">
      <c r="A61" s="125">
        <f>'List of Students'!A49</f>
        <v>45</v>
      </c>
      <c r="B61" s="125" t="str">
        <f>'List of Students'!B49</f>
        <v/>
      </c>
      <c r="C61" s="125" t="str">
        <f>'List of Students'!C49</f>
        <v/>
      </c>
      <c r="D61" s="204"/>
      <c r="E61" s="203"/>
      <c r="F61" s="203"/>
      <c r="G61" s="166" t="str">
        <f t="shared" si="8"/>
        <v/>
      </c>
      <c r="H61" s="201" t="str">
        <f t="shared" si="9"/>
        <v/>
      </c>
      <c r="I61" s="168"/>
      <c r="J61" s="168"/>
      <c r="K61" s="168"/>
      <c r="L61" s="171"/>
      <c r="X61" s="183"/>
      <c r="Y61" s="183"/>
      <c r="Z61" s="183"/>
    </row>
    <row r="62">
      <c r="A62" s="125">
        <f>'List of Students'!A50</f>
        <v>46</v>
      </c>
      <c r="B62" s="125" t="str">
        <f>'List of Students'!B50</f>
        <v/>
      </c>
      <c r="C62" s="125" t="str">
        <f>'List of Students'!C50</f>
        <v/>
      </c>
      <c r="D62" s="204"/>
      <c r="E62" s="203"/>
      <c r="F62" s="203"/>
      <c r="G62" s="166" t="str">
        <f t="shared" si="8"/>
        <v/>
      </c>
      <c r="H62" s="201" t="str">
        <f t="shared" si="9"/>
        <v/>
      </c>
      <c r="I62" s="168"/>
      <c r="J62" s="168"/>
      <c r="K62" s="168"/>
      <c r="L62" s="171"/>
      <c r="X62" s="183"/>
      <c r="Y62" s="183"/>
      <c r="Z62" s="183"/>
    </row>
    <row r="63">
      <c r="A63" s="125">
        <f>'List of Students'!A51</f>
        <v>47</v>
      </c>
      <c r="B63" s="125" t="str">
        <f>'List of Students'!B51</f>
        <v/>
      </c>
      <c r="C63" s="125" t="str">
        <f>'List of Students'!C51</f>
        <v/>
      </c>
      <c r="D63" s="204"/>
      <c r="E63" s="205"/>
      <c r="F63" s="203"/>
      <c r="G63" s="166" t="str">
        <f t="shared" si="8"/>
        <v/>
      </c>
      <c r="H63" s="201" t="str">
        <f t="shared" si="9"/>
        <v/>
      </c>
      <c r="I63" s="168"/>
      <c r="J63" s="168"/>
      <c r="K63" s="168"/>
      <c r="L63" s="171"/>
      <c r="X63" s="183"/>
      <c r="Y63" s="183"/>
      <c r="Z63" s="183"/>
    </row>
    <row r="64">
      <c r="A64" s="125">
        <f>'List of Students'!A52</f>
        <v>48</v>
      </c>
      <c r="B64" s="125" t="str">
        <f>'List of Students'!B52</f>
        <v/>
      </c>
      <c r="C64" s="125" t="str">
        <f>'List of Students'!C52</f>
        <v/>
      </c>
      <c r="D64" s="204"/>
      <c r="E64" s="203"/>
      <c r="F64" s="203"/>
      <c r="G64" s="166" t="str">
        <f t="shared" si="8"/>
        <v/>
      </c>
      <c r="H64" s="201" t="str">
        <f t="shared" si="9"/>
        <v/>
      </c>
      <c r="I64" s="168"/>
      <c r="J64" s="168"/>
      <c r="K64" s="168"/>
      <c r="L64" s="171"/>
      <c r="X64" s="183"/>
      <c r="Y64" s="183"/>
      <c r="Z64" s="183"/>
    </row>
    <row r="65">
      <c r="A65" s="125">
        <f>'List of Students'!A53</f>
        <v>49</v>
      </c>
      <c r="B65" s="125" t="str">
        <f>'List of Students'!B53</f>
        <v/>
      </c>
      <c r="C65" s="125" t="str">
        <f>'List of Students'!C53</f>
        <v/>
      </c>
      <c r="D65" s="204"/>
      <c r="E65" s="203"/>
      <c r="F65" s="203"/>
      <c r="G65" s="166" t="str">
        <f t="shared" si="8"/>
        <v/>
      </c>
      <c r="H65" s="201" t="str">
        <f t="shared" si="9"/>
        <v/>
      </c>
      <c r="I65" s="168"/>
      <c r="J65" s="168"/>
      <c r="K65" s="168"/>
      <c r="L65" s="171"/>
      <c r="X65" s="183"/>
      <c r="Y65" s="183"/>
      <c r="Z65" s="183"/>
    </row>
    <row r="66">
      <c r="A66" s="125">
        <f>'List of Students'!A54</f>
        <v>50</v>
      </c>
      <c r="B66" s="125" t="str">
        <f>'List of Students'!B54</f>
        <v/>
      </c>
      <c r="C66" s="125" t="str">
        <f>'List of Students'!C54</f>
        <v/>
      </c>
      <c r="D66" s="204"/>
      <c r="E66" s="203"/>
      <c r="F66" s="203"/>
      <c r="G66" s="166" t="str">
        <f t="shared" si="8"/>
        <v/>
      </c>
      <c r="H66" s="201" t="str">
        <f t="shared" si="9"/>
        <v/>
      </c>
      <c r="I66" s="168"/>
      <c r="J66" s="168"/>
      <c r="K66" s="168"/>
      <c r="L66" s="171"/>
      <c r="X66" s="183"/>
      <c r="Y66" s="183"/>
      <c r="Z66" s="183"/>
    </row>
    <row r="67">
      <c r="A67" s="125">
        <f>'List of Students'!A55</f>
        <v>51</v>
      </c>
      <c r="B67" s="125" t="str">
        <f>'List of Students'!B55</f>
        <v/>
      </c>
      <c r="C67" s="125" t="str">
        <f>'List of Students'!C55</f>
        <v/>
      </c>
      <c r="D67" s="204"/>
      <c r="E67" s="203"/>
      <c r="F67" s="203"/>
      <c r="G67" s="166" t="str">
        <f t="shared" si="8"/>
        <v/>
      </c>
      <c r="H67" s="201" t="str">
        <f t="shared" si="9"/>
        <v/>
      </c>
      <c r="I67" s="168"/>
      <c r="J67" s="168"/>
      <c r="K67" s="168"/>
      <c r="L67" s="171"/>
    </row>
    <row r="68">
      <c r="A68" s="125">
        <f>'List of Students'!A56</f>
        <v>52</v>
      </c>
      <c r="B68" s="125" t="str">
        <f>'List of Students'!B56</f>
        <v/>
      </c>
      <c r="C68" s="125" t="str">
        <f>'List of Students'!C56</f>
        <v/>
      </c>
      <c r="D68" s="204"/>
      <c r="E68" s="205"/>
      <c r="F68" s="203"/>
      <c r="G68" s="166" t="str">
        <f t="shared" si="8"/>
        <v/>
      </c>
      <c r="H68" s="201" t="str">
        <f t="shared" si="9"/>
        <v/>
      </c>
      <c r="I68" s="168"/>
      <c r="J68" s="168"/>
      <c r="K68" s="168"/>
      <c r="L68" s="171"/>
    </row>
    <row r="69">
      <c r="A69" s="125">
        <f>'List of Students'!A57</f>
        <v>53</v>
      </c>
      <c r="B69" s="125" t="str">
        <f>'List of Students'!B57</f>
        <v/>
      </c>
      <c r="C69" s="125" t="str">
        <f>'List of Students'!C57</f>
        <v/>
      </c>
      <c r="D69" s="204"/>
      <c r="E69" s="203"/>
      <c r="F69" s="203"/>
      <c r="G69" s="166" t="str">
        <f t="shared" si="8"/>
        <v/>
      </c>
      <c r="H69" s="201" t="str">
        <f t="shared" si="9"/>
        <v/>
      </c>
      <c r="I69" s="168"/>
      <c r="J69" s="168"/>
      <c r="K69" s="168"/>
      <c r="L69" s="171"/>
    </row>
    <row r="70">
      <c r="A70" s="125">
        <f>'List of Students'!A58</f>
        <v>54</v>
      </c>
      <c r="B70" s="125" t="str">
        <f>'List of Students'!B58</f>
        <v/>
      </c>
      <c r="C70" s="125" t="str">
        <f>'List of Students'!C58</f>
        <v/>
      </c>
      <c r="D70" s="204"/>
      <c r="E70" s="205"/>
      <c r="F70" s="203"/>
      <c r="G70" s="166" t="str">
        <f t="shared" si="8"/>
        <v/>
      </c>
      <c r="H70" s="201" t="str">
        <f t="shared" si="9"/>
        <v/>
      </c>
      <c r="I70" s="168"/>
      <c r="J70" s="168"/>
      <c r="K70" s="168"/>
      <c r="L70" s="171"/>
    </row>
    <row r="71">
      <c r="A71" s="125">
        <f>'List of Students'!A59</f>
        <v>55</v>
      </c>
      <c r="B71" s="125" t="str">
        <f>'List of Students'!B59</f>
        <v/>
      </c>
      <c r="C71" s="125" t="str">
        <f>'List of Students'!C59</f>
        <v/>
      </c>
      <c r="D71" s="204"/>
      <c r="E71" s="205"/>
      <c r="F71" s="203"/>
      <c r="G71" s="166" t="str">
        <f t="shared" si="8"/>
        <v/>
      </c>
      <c r="H71" s="201" t="str">
        <f t="shared" si="9"/>
        <v/>
      </c>
      <c r="I71" s="168"/>
      <c r="J71" s="168"/>
      <c r="K71" s="168"/>
      <c r="L71" s="171"/>
    </row>
    <row r="72">
      <c r="A72" s="125">
        <f>'List of Students'!A60</f>
        <v>56</v>
      </c>
      <c r="B72" s="125" t="str">
        <f>'List of Students'!B60</f>
        <v/>
      </c>
      <c r="C72" s="125" t="str">
        <f>'List of Students'!C60</f>
        <v/>
      </c>
      <c r="D72" s="204"/>
      <c r="E72" s="203"/>
      <c r="F72" s="203"/>
      <c r="G72" s="166" t="str">
        <f t="shared" si="8"/>
        <v/>
      </c>
      <c r="H72" s="201" t="str">
        <f t="shared" si="9"/>
        <v/>
      </c>
      <c r="I72" s="168"/>
      <c r="J72" s="168"/>
      <c r="K72" s="168"/>
      <c r="L72" s="171"/>
    </row>
    <row r="73">
      <c r="A73" s="125">
        <f>'List of Students'!A61</f>
        <v>57</v>
      </c>
      <c r="B73" s="125" t="str">
        <f>'List of Students'!B61</f>
        <v/>
      </c>
      <c r="C73" s="125" t="str">
        <f>'List of Students'!C61</f>
        <v/>
      </c>
      <c r="D73" s="204"/>
      <c r="E73" s="203"/>
      <c r="F73" s="203"/>
      <c r="G73" s="166" t="str">
        <f t="shared" si="8"/>
        <v/>
      </c>
      <c r="H73" s="201" t="str">
        <f t="shared" si="9"/>
        <v/>
      </c>
      <c r="I73" s="168"/>
      <c r="J73" s="168"/>
      <c r="K73" s="168"/>
      <c r="L73" s="171"/>
    </row>
    <row r="74">
      <c r="A74" s="125">
        <f>'List of Students'!A62</f>
        <v>58</v>
      </c>
      <c r="B74" s="125" t="str">
        <f>'List of Students'!B62</f>
        <v/>
      </c>
      <c r="C74" s="125" t="str">
        <f>'List of Students'!C62</f>
        <v/>
      </c>
      <c r="D74" s="204"/>
      <c r="E74" s="203"/>
      <c r="F74" s="203"/>
      <c r="G74" s="166" t="str">
        <f t="shared" si="8"/>
        <v/>
      </c>
      <c r="H74" s="201" t="str">
        <f t="shared" si="9"/>
        <v/>
      </c>
      <c r="I74" s="168"/>
      <c r="J74" s="168"/>
      <c r="K74" s="168"/>
      <c r="L74" s="171"/>
    </row>
    <row r="75">
      <c r="A75" s="125">
        <f>'List of Students'!A63</f>
        <v>59</v>
      </c>
      <c r="B75" s="125" t="str">
        <f>'List of Students'!B63</f>
        <v/>
      </c>
      <c r="C75" s="125" t="str">
        <f>'List of Students'!C63</f>
        <v/>
      </c>
      <c r="D75" s="204"/>
      <c r="E75" s="203"/>
      <c r="F75" s="203"/>
      <c r="G75" s="166" t="str">
        <f t="shared" si="8"/>
        <v/>
      </c>
      <c r="H75" s="201" t="str">
        <f t="shared" si="9"/>
        <v/>
      </c>
      <c r="I75" s="168"/>
      <c r="J75" s="168"/>
      <c r="K75" s="168"/>
      <c r="L75" s="171"/>
    </row>
    <row r="76">
      <c r="A76" s="125">
        <f>'List of Students'!A64</f>
        <v>60</v>
      </c>
      <c r="B76" s="125" t="str">
        <f>'List of Students'!B64</f>
        <v/>
      </c>
      <c r="C76" s="125" t="str">
        <f>'List of Students'!C64</f>
        <v/>
      </c>
      <c r="D76" s="204"/>
      <c r="E76" s="205"/>
      <c r="F76" s="203"/>
      <c r="G76" s="166" t="str">
        <f t="shared" si="8"/>
        <v/>
      </c>
      <c r="H76" s="201" t="str">
        <f t="shared" si="9"/>
        <v/>
      </c>
      <c r="I76" s="168"/>
      <c r="J76" s="168"/>
      <c r="K76" s="168"/>
      <c r="L76" s="171"/>
    </row>
    <row r="77">
      <c r="A77" s="125">
        <f>'List of Students'!A65</f>
        <v>61</v>
      </c>
      <c r="B77" s="125" t="str">
        <f>'List of Students'!B65</f>
        <v/>
      </c>
      <c r="C77" s="125" t="str">
        <f>'List of Students'!C65</f>
        <v/>
      </c>
      <c r="D77" s="204"/>
      <c r="E77" s="203"/>
      <c r="F77" s="203"/>
      <c r="G77" s="166" t="str">
        <f t="shared" si="8"/>
        <v/>
      </c>
      <c r="H77" s="201" t="str">
        <f t="shared" si="9"/>
        <v/>
      </c>
      <c r="I77" s="168"/>
      <c r="J77" s="168"/>
      <c r="K77" s="168"/>
      <c r="L77" s="171"/>
    </row>
    <row r="78">
      <c r="A78" s="125">
        <f>'List of Students'!A66</f>
        <v>62</v>
      </c>
      <c r="B78" s="125" t="str">
        <f>'List of Students'!B66</f>
        <v/>
      </c>
      <c r="C78" s="125" t="str">
        <f>'List of Students'!C66</f>
        <v/>
      </c>
      <c r="D78" s="204"/>
      <c r="E78" s="205"/>
      <c r="F78" s="203"/>
      <c r="G78" s="166" t="str">
        <f t="shared" si="8"/>
        <v/>
      </c>
      <c r="H78" s="201" t="str">
        <f t="shared" si="9"/>
        <v/>
      </c>
      <c r="I78" s="168"/>
      <c r="J78" s="168"/>
      <c r="K78" s="168"/>
      <c r="L78" s="171"/>
    </row>
    <row r="79">
      <c r="A79" s="125">
        <f>'List of Students'!A67</f>
        <v>63</v>
      </c>
      <c r="B79" s="125" t="str">
        <f>'List of Students'!B67</f>
        <v/>
      </c>
      <c r="C79" s="125" t="str">
        <f>'List of Students'!C67</f>
        <v/>
      </c>
      <c r="D79" s="204"/>
      <c r="E79" s="203"/>
      <c r="F79" s="203"/>
      <c r="G79" s="166" t="str">
        <f t="shared" si="8"/>
        <v/>
      </c>
      <c r="H79" s="201" t="str">
        <f t="shared" si="9"/>
        <v/>
      </c>
      <c r="I79" s="168"/>
      <c r="J79" s="168"/>
      <c r="K79" s="168"/>
      <c r="L79" s="171"/>
    </row>
    <row r="80">
      <c r="A80" s="125">
        <f>'List of Students'!A68</f>
        <v>64</v>
      </c>
      <c r="B80" s="125" t="str">
        <f>'List of Students'!B68</f>
        <v/>
      </c>
      <c r="C80" s="125" t="str">
        <f>'List of Students'!C68</f>
        <v/>
      </c>
      <c r="D80" s="204"/>
      <c r="E80" s="203"/>
      <c r="F80" s="203"/>
      <c r="G80" s="166" t="str">
        <f t="shared" si="8"/>
        <v/>
      </c>
      <c r="H80" s="201" t="str">
        <f t="shared" si="9"/>
        <v/>
      </c>
      <c r="I80" s="168"/>
      <c r="J80" s="168"/>
      <c r="K80" s="168"/>
      <c r="L80" s="171"/>
    </row>
    <row r="81">
      <c r="A81" s="125">
        <f>'List of Students'!A69</f>
        <v>65</v>
      </c>
      <c r="B81" s="125" t="str">
        <f>'List of Students'!B69</f>
        <v/>
      </c>
      <c r="C81" s="125" t="str">
        <f>'List of Students'!C69</f>
        <v/>
      </c>
      <c r="D81" s="204"/>
      <c r="E81" s="203"/>
      <c r="F81" s="203"/>
      <c r="G81" s="166" t="str">
        <f t="shared" si="8"/>
        <v/>
      </c>
      <c r="H81" s="201" t="str">
        <f t="shared" si="9"/>
        <v/>
      </c>
      <c r="I81" s="168"/>
      <c r="J81" s="168"/>
      <c r="K81" s="168"/>
      <c r="L81" s="171"/>
    </row>
    <row r="82">
      <c r="A82" s="125">
        <f>'List of Students'!A70</f>
        <v>66</v>
      </c>
      <c r="B82" s="125" t="str">
        <f>'List of Students'!B70</f>
        <v/>
      </c>
      <c r="C82" s="125" t="str">
        <f>'List of Students'!C70</f>
        <v/>
      </c>
      <c r="D82" s="204"/>
      <c r="E82" s="203"/>
      <c r="F82" s="203"/>
      <c r="G82" s="166" t="str">
        <f t="shared" si="8"/>
        <v/>
      </c>
      <c r="H82" s="201" t="str">
        <f t="shared" si="9"/>
        <v/>
      </c>
      <c r="I82" s="168"/>
      <c r="J82" s="168"/>
      <c r="K82" s="168"/>
      <c r="L82" s="171"/>
    </row>
    <row r="83">
      <c r="A83" s="125">
        <f>'List of Students'!A71</f>
        <v>67</v>
      </c>
      <c r="B83" s="125" t="str">
        <f>'List of Students'!B71</f>
        <v/>
      </c>
      <c r="C83" s="125" t="str">
        <f>'List of Students'!C71</f>
        <v/>
      </c>
      <c r="D83" s="204"/>
      <c r="E83" s="203"/>
      <c r="F83" s="203"/>
      <c r="G83" s="166" t="str">
        <f t="shared" si="8"/>
        <v/>
      </c>
      <c r="H83" s="201" t="str">
        <f t="shared" si="9"/>
        <v/>
      </c>
      <c r="I83" s="168"/>
      <c r="J83" s="168"/>
      <c r="K83" s="168"/>
      <c r="L83" s="171"/>
    </row>
    <row r="84">
      <c r="A84" s="125">
        <f>'List of Students'!A72</f>
        <v>68</v>
      </c>
      <c r="B84" s="125" t="str">
        <f>'List of Students'!B72</f>
        <v/>
      </c>
      <c r="C84" s="125" t="str">
        <f>'List of Students'!C72</f>
        <v/>
      </c>
      <c r="D84" s="204"/>
      <c r="E84" s="203"/>
      <c r="F84" s="203"/>
      <c r="G84" s="166" t="str">
        <f t="shared" si="8"/>
        <v/>
      </c>
      <c r="H84" s="201" t="str">
        <f t="shared" si="9"/>
        <v/>
      </c>
      <c r="I84" s="168"/>
      <c r="J84" s="168"/>
      <c r="K84" s="168"/>
      <c r="L84" s="171"/>
    </row>
    <row r="85">
      <c r="A85" s="125">
        <f>'List of Students'!A73</f>
        <v>69</v>
      </c>
      <c r="B85" s="125" t="str">
        <f>'List of Students'!B73</f>
        <v/>
      </c>
      <c r="C85" s="125" t="str">
        <f>'List of Students'!C73</f>
        <v/>
      </c>
      <c r="D85" s="204"/>
      <c r="E85" s="203"/>
      <c r="F85" s="203"/>
      <c r="G85" s="166" t="str">
        <f t="shared" si="8"/>
        <v/>
      </c>
      <c r="H85" s="201" t="str">
        <f t="shared" si="9"/>
        <v/>
      </c>
      <c r="I85" s="168"/>
      <c r="J85" s="168"/>
      <c r="K85" s="168"/>
      <c r="L85" s="171"/>
    </row>
    <row r="86">
      <c r="A86" s="125">
        <f>'List of Students'!A74</f>
        <v>70</v>
      </c>
      <c r="B86" s="125" t="str">
        <f>'List of Students'!B74</f>
        <v/>
      </c>
      <c r="C86" s="125" t="str">
        <f>'List of Students'!C74</f>
        <v/>
      </c>
      <c r="D86" s="204"/>
      <c r="E86" s="203"/>
      <c r="F86" s="203"/>
      <c r="G86" s="166" t="str">
        <f t="shared" si="8"/>
        <v/>
      </c>
      <c r="H86" s="201" t="str">
        <f t="shared" si="9"/>
        <v/>
      </c>
      <c r="I86" s="168"/>
      <c r="J86" s="168"/>
      <c r="K86" s="168"/>
      <c r="L86" s="171"/>
    </row>
    <row r="87">
      <c r="A87" s="125">
        <f>'List of Students'!A75</f>
        <v>71</v>
      </c>
      <c r="B87" s="125" t="str">
        <f>'List of Students'!B75</f>
        <v/>
      </c>
      <c r="C87" s="125" t="str">
        <f>'List of Students'!C75</f>
        <v/>
      </c>
      <c r="D87" s="204"/>
      <c r="E87" s="203"/>
      <c r="F87" s="203"/>
      <c r="G87" s="166" t="str">
        <f t="shared" si="8"/>
        <v/>
      </c>
      <c r="H87" s="201" t="str">
        <f t="shared" si="9"/>
        <v/>
      </c>
      <c r="I87" s="168"/>
      <c r="J87" s="168"/>
      <c r="K87" s="168"/>
      <c r="L87" s="171"/>
    </row>
    <row r="88">
      <c r="A88" s="125">
        <f>'List of Students'!A76</f>
        <v>72</v>
      </c>
      <c r="B88" s="125" t="str">
        <f>'List of Students'!B76</f>
        <v/>
      </c>
      <c r="C88" s="125" t="str">
        <f>'List of Students'!C76</f>
        <v/>
      </c>
      <c r="D88" s="204"/>
      <c r="E88" s="203"/>
      <c r="F88" s="203"/>
      <c r="G88" s="166" t="str">
        <f t="shared" si="8"/>
        <v/>
      </c>
      <c r="H88" s="201" t="str">
        <f t="shared" si="9"/>
        <v/>
      </c>
      <c r="I88" s="168"/>
      <c r="J88" s="168"/>
      <c r="K88" s="168"/>
      <c r="L88" s="171"/>
    </row>
    <row r="89">
      <c r="A89" s="125">
        <f>'List of Students'!A77</f>
        <v>73</v>
      </c>
      <c r="B89" s="125" t="str">
        <f>'List of Students'!B77</f>
        <v/>
      </c>
      <c r="C89" s="125" t="str">
        <f>'List of Students'!C77</f>
        <v/>
      </c>
      <c r="D89" s="204"/>
      <c r="E89" s="203"/>
      <c r="F89" s="203"/>
      <c r="G89" s="166" t="str">
        <f t="shared" si="8"/>
        <v/>
      </c>
      <c r="H89" s="201" t="str">
        <f t="shared" si="9"/>
        <v/>
      </c>
      <c r="I89" s="168"/>
      <c r="J89" s="168"/>
      <c r="K89" s="168"/>
      <c r="L89" s="171"/>
    </row>
    <row r="90">
      <c r="A90" s="125">
        <f>'List of Students'!A78</f>
        <v>74</v>
      </c>
      <c r="B90" s="125" t="str">
        <f>'List of Students'!B78</f>
        <v/>
      </c>
      <c r="C90" s="125" t="str">
        <f>'List of Students'!C78</f>
        <v/>
      </c>
      <c r="D90" s="206"/>
      <c r="E90" s="203"/>
      <c r="F90" s="203"/>
      <c r="G90" s="166" t="str">
        <f t="shared" si="8"/>
        <v/>
      </c>
      <c r="H90" s="201" t="str">
        <f t="shared" si="9"/>
        <v/>
      </c>
      <c r="I90" s="168"/>
      <c r="J90" s="168"/>
      <c r="K90" s="168"/>
      <c r="L90" s="171"/>
    </row>
    <row r="91">
      <c r="A91" s="125">
        <f>'List of Students'!A79</f>
        <v>75</v>
      </c>
      <c r="B91" s="125" t="str">
        <f>'List of Students'!B79</f>
        <v/>
      </c>
      <c r="C91" s="125" t="str">
        <f>'List of Students'!C79</f>
        <v/>
      </c>
      <c r="D91" s="206"/>
      <c r="E91" s="205"/>
      <c r="F91" s="203"/>
      <c r="G91" s="166" t="str">
        <f t="shared" si="8"/>
        <v/>
      </c>
      <c r="H91" s="201" t="str">
        <f t="shared" si="9"/>
        <v/>
      </c>
      <c r="I91" s="168"/>
      <c r="J91" s="168"/>
      <c r="K91" s="168"/>
      <c r="L91" s="171"/>
    </row>
    <row r="92">
      <c r="A92" s="125">
        <f>'List of Students'!A80</f>
        <v>76</v>
      </c>
      <c r="B92" s="125" t="str">
        <f>'List of Students'!B80</f>
        <v/>
      </c>
      <c r="C92" s="125" t="str">
        <f>'List of Students'!C80</f>
        <v/>
      </c>
      <c r="D92" s="207"/>
      <c r="E92" s="208"/>
      <c r="F92" s="208"/>
      <c r="G92" s="166" t="str">
        <f t="shared" si="8"/>
        <v/>
      </c>
      <c r="H92" s="201" t="str">
        <f t="shared" si="9"/>
        <v/>
      </c>
      <c r="I92" s="171"/>
      <c r="J92" s="171"/>
      <c r="K92" s="171"/>
      <c r="L92" s="171"/>
    </row>
    <row r="93">
      <c r="A93" s="125">
        <f>'List of Students'!A81</f>
        <v>77</v>
      </c>
      <c r="B93" s="125" t="str">
        <f>'List of Students'!B81</f>
        <v/>
      </c>
      <c r="C93" s="125" t="str">
        <f>'List of Students'!C81</f>
        <v/>
      </c>
      <c r="D93" s="207"/>
      <c r="E93" s="208"/>
      <c r="F93" s="208"/>
      <c r="G93" s="166" t="str">
        <f t="shared" si="8"/>
        <v/>
      </c>
      <c r="H93" s="201" t="str">
        <f t="shared" si="9"/>
        <v/>
      </c>
      <c r="I93" s="171"/>
      <c r="J93" s="171"/>
      <c r="K93" s="171"/>
      <c r="L93" s="171"/>
    </row>
    <row r="94">
      <c r="A94" s="125">
        <f>'List of Students'!A82</f>
        <v>78</v>
      </c>
      <c r="B94" s="125" t="str">
        <f>'List of Students'!B82</f>
        <v/>
      </c>
      <c r="C94" s="125" t="str">
        <f>'List of Students'!C82</f>
        <v/>
      </c>
      <c r="D94" s="207"/>
      <c r="E94" s="208"/>
      <c r="F94" s="208"/>
      <c r="G94" s="166" t="str">
        <f t="shared" si="8"/>
        <v/>
      </c>
      <c r="H94" s="201" t="str">
        <f t="shared" si="9"/>
        <v/>
      </c>
      <c r="I94" s="171"/>
      <c r="J94" s="171"/>
      <c r="K94" s="171"/>
      <c r="L94" s="171"/>
    </row>
    <row r="95">
      <c r="A95" s="125">
        <f>'List of Students'!A83</f>
        <v>79</v>
      </c>
      <c r="B95" s="125" t="str">
        <f>'List of Students'!B83</f>
        <v/>
      </c>
      <c r="C95" s="125" t="str">
        <f>'List of Students'!C83</f>
        <v/>
      </c>
      <c r="D95" s="207"/>
      <c r="E95" s="208"/>
      <c r="F95" s="208"/>
      <c r="G95" s="166" t="str">
        <f t="shared" si="8"/>
        <v/>
      </c>
      <c r="H95" s="201" t="str">
        <f t="shared" si="9"/>
        <v/>
      </c>
      <c r="I95" s="171"/>
      <c r="J95" s="171"/>
      <c r="K95" s="171"/>
      <c r="L95" s="171"/>
    </row>
    <row r="96">
      <c r="A96" s="125">
        <f>'List of Students'!A84</f>
        <v>80</v>
      </c>
      <c r="B96" s="125" t="str">
        <f>'List of Students'!B84</f>
        <v/>
      </c>
      <c r="C96" s="125" t="str">
        <f>'List of Students'!C84</f>
        <v/>
      </c>
      <c r="D96" s="207"/>
      <c r="E96" s="208"/>
      <c r="F96" s="208"/>
      <c r="G96" s="166" t="str">
        <f t="shared" si="8"/>
        <v/>
      </c>
      <c r="H96" s="201" t="str">
        <f t="shared" si="9"/>
        <v/>
      </c>
      <c r="I96" s="171"/>
      <c r="J96" s="171"/>
      <c r="K96" s="171"/>
      <c r="L96" s="171"/>
    </row>
    <row r="97">
      <c r="A97" s="125">
        <f>'List of Students'!A85</f>
        <v>81</v>
      </c>
      <c r="B97" s="125" t="str">
        <f>'List of Students'!B85</f>
        <v/>
      </c>
      <c r="C97" s="125" t="str">
        <f>'List of Students'!C85</f>
        <v/>
      </c>
      <c r="D97" s="207"/>
      <c r="E97" s="208"/>
      <c r="F97" s="208"/>
      <c r="G97" s="166" t="str">
        <f t="shared" si="8"/>
        <v/>
      </c>
      <c r="H97" s="201" t="str">
        <f t="shared" si="9"/>
        <v/>
      </c>
      <c r="I97" s="171"/>
      <c r="J97" s="171"/>
      <c r="K97" s="171"/>
      <c r="L97" s="171"/>
    </row>
    <row r="98">
      <c r="A98" s="125">
        <f>'List of Students'!A86</f>
        <v>82</v>
      </c>
      <c r="B98" s="125" t="str">
        <f>'List of Students'!B86</f>
        <v/>
      </c>
      <c r="C98" s="125" t="str">
        <f>'List of Students'!C86</f>
        <v/>
      </c>
      <c r="D98" s="207"/>
      <c r="E98" s="209"/>
      <c r="F98" s="209"/>
      <c r="G98" s="166" t="str">
        <f t="shared" si="8"/>
        <v/>
      </c>
      <c r="H98" s="201" t="str">
        <f t="shared" si="9"/>
        <v/>
      </c>
      <c r="I98" s="139"/>
      <c r="J98" s="139"/>
      <c r="K98" s="139"/>
      <c r="L98" s="139"/>
    </row>
    <row r="99">
      <c r="A99" s="125">
        <f>'List of Students'!A87</f>
        <v>83</v>
      </c>
      <c r="B99" s="125" t="str">
        <f>'List of Students'!B87</f>
        <v/>
      </c>
      <c r="C99" s="125" t="str">
        <f>'List of Students'!C87</f>
        <v/>
      </c>
      <c r="D99" s="207"/>
      <c r="E99" s="209"/>
      <c r="F99" s="209"/>
      <c r="G99" s="166" t="str">
        <f t="shared" si="8"/>
        <v/>
      </c>
      <c r="H99" s="201" t="str">
        <f t="shared" si="9"/>
        <v/>
      </c>
      <c r="I99" s="139"/>
      <c r="J99" s="139"/>
      <c r="K99" s="139"/>
      <c r="L99" s="139"/>
    </row>
    <row r="100">
      <c r="A100" s="125">
        <f>'List of Students'!A88</f>
        <v>84</v>
      </c>
      <c r="B100" s="125" t="str">
        <f>'List of Students'!B88</f>
        <v/>
      </c>
      <c r="C100" s="125" t="str">
        <f>'List of Students'!C88</f>
        <v/>
      </c>
      <c r="D100" s="207"/>
      <c r="E100" s="209"/>
      <c r="F100" s="209"/>
      <c r="G100" s="166" t="str">
        <f t="shared" si="8"/>
        <v/>
      </c>
      <c r="H100" s="201" t="str">
        <f t="shared" si="9"/>
        <v/>
      </c>
      <c r="I100" s="186"/>
      <c r="J100" s="186"/>
      <c r="K100" s="186"/>
      <c r="L100" s="139"/>
    </row>
    <row r="101">
      <c r="A101" s="125">
        <f>'List of Students'!A89</f>
        <v>85</v>
      </c>
      <c r="B101" s="125" t="str">
        <f>'List of Students'!B89</f>
        <v/>
      </c>
      <c r="C101" s="125" t="str">
        <f>'List of Students'!C89</f>
        <v/>
      </c>
      <c r="D101" s="207"/>
      <c r="E101" s="209"/>
      <c r="F101" s="209"/>
      <c r="G101" s="166" t="str">
        <f t="shared" si="8"/>
        <v/>
      </c>
      <c r="H101" s="201" t="str">
        <f t="shared" si="9"/>
        <v/>
      </c>
      <c r="I101" s="186"/>
      <c r="J101" s="186"/>
      <c r="K101" s="186"/>
      <c r="L101" s="139"/>
    </row>
    <row r="102">
      <c r="A102" s="125">
        <f>'List of Students'!A90</f>
        <v>86</v>
      </c>
      <c r="B102" s="125" t="str">
        <f>'List of Students'!B90</f>
        <v/>
      </c>
      <c r="C102" s="125" t="str">
        <f>'List of Students'!C90</f>
        <v/>
      </c>
      <c r="D102" s="207"/>
      <c r="E102" s="209"/>
      <c r="F102" s="209"/>
      <c r="G102" s="166" t="str">
        <f t="shared" si="8"/>
        <v/>
      </c>
      <c r="H102" s="201" t="str">
        <f t="shared" si="9"/>
        <v/>
      </c>
      <c r="I102" s="139"/>
      <c r="J102" s="139"/>
      <c r="K102" s="139"/>
      <c r="L102" s="139"/>
    </row>
    <row r="103">
      <c r="A103" s="125">
        <f>'List of Students'!A91</f>
        <v>87</v>
      </c>
      <c r="B103" s="125" t="str">
        <f>'List of Students'!B91</f>
        <v/>
      </c>
      <c r="C103" s="125" t="str">
        <f>'List of Students'!C91</f>
        <v/>
      </c>
      <c r="D103" s="207"/>
      <c r="E103" s="209"/>
      <c r="F103" s="209"/>
      <c r="G103" s="166" t="str">
        <f t="shared" si="8"/>
        <v/>
      </c>
      <c r="H103" s="201" t="str">
        <f t="shared" si="9"/>
        <v/>
      </c>
      <c r="I103" s="139"/>
      <c r="J103" s="139"/>
      <c r="K103" s="139"/>
      <c r="L103" s="139"/>
    </row>
    <row r="104">
      <c r="A104" s="125">
        <f>'List of Students'!A92</f>
        <v>88</v>
      </c>
      <c r="B104" s="125" t="str">
        <f>'List of Students'!B92</f>
        <v/>
      </c>
      <c r="C104" s="125" t="str">
        <f>'List of Students'!C92</f>
        <v/>
      </c>
      <c r="D104" s="207"/>
      <c r="E104" s="209"/>
      <c r="F104" s="209"/>
      <c r="G104" s="166" t="str">
        <f t="shared" si="8"/>
        <v/>
      </c>
      <c r="H104" s="201" t="str">
        <f t="shared" si="9"/>
        <v/>
      </c>
      <c r="I104" s="139"/>
      <c r="J104" s="139"/>
      <c r="K104" s="139"/>
      <c r="L104" s="139"/>
    </row>
    <row r="105">
      <c r="A105" s="125">
        <f>'List of Students'!A93</f>
        <v>89</v>
      </c>
      <c r="B105" s="125" t="str">
        <f>'List of Students'!B93</f>
        <v/>
      </c>
      <c r="C105" s="125" t="str">
        <f>'List of Students'!C93</f>
        <v/>
      </c>
      <c r="D105" s="207"/>
      <c r="E105" s="209"/>
      <c r="F105" s="209"/>
      <c r="G105" s="166" t="str">
        <f t="shared" si="8"/>
        <v/>
      </c>
      <c r="H105" s="201" t="str">
        <f t="shared" si="9"/>
        <v/>
      </c>
      <c r="I105" s="139"/>
      <c r="J105" s="139"/>
      <c r="K105" s="139"/>
      <c r="L105" s="139"/>
    </row>
    <row r="106">
      <c r="A106" s="125">
        <f>'List of Students'!A94</f>
        <v>90</v>
      </c>
      <c r="B106" s="125" t="str">
        <f>'List of Students'!B94</f>
        <v/>
      </c>
      <c r="C106" s="125" t="str">
        <f>'List of Students'!C94</f>
        <v/>
      </c>
      <c r="D106" s="207"/>
      <c r="E106" s="209"/>
      <c r="F106" s="209"/>
      <c r="G106" s="166" t="str">
        <f t="shared" si="8"/>
        <v/>
      </c>
      <c r="H106" s="201" t="str">
        <f t="shared" si="9"/>
        <v/>
      </c>
      <c r="I106" s="139"/>
      <c r="J106" s="139"/>
      <c r="K106" s="139"/>
      <c r="L106" s="139"/>
    </row>
    <row r="107">
      <c r="A107" s="33"/>
      <c r="H107" s="139"/>
      <c r="I107" s="139"/>
      <c r="J107" s="139"/>
      <c r="K107" s="139"/>
      <c r="L107" s="139"/>
    </row>
    <row r="108">
      <c r="A108" s="33"/>
      <c r="H108" s="139"/>
      <c r="I108" s="139"/>
      <c r="J108" s="139"/>
      <c r="K108" s="139"/>
      <c r="L108" s="139"/>
    </row>
    <row r="109">
      <c r="C109" s="188" t="s">
        <v>203</v>
      </c>
      <c r="D109" s="188">
        <f t="shared" ref="D109:F109" si="15">IF(COUNTBLANK(D17:D106)=90,"",COUNTIF(D17:D106,"&gt;="&amp;D14*0.6))</f>
        <v>4</v>
      </c>
      <c r="E109" s="188" t="str">
        <f t="shared" si="15"/>
        <v/>
      </c>
      <c r="F109" s="188" t="str">
        <f t="shared" si="15"/>
        <v/>
      </c>
    </row>
    <row r="110">
      <c r="C110" s="188" t="s">
        <v>204</v>
      </c>
      <c r="D110" s="189">
        <f>COUNTA(B17:B1014)</f>
        <v>6</v>
      </c>
      <c r="E110" s="190">
        <f>COUNTA(B17:B1014)</f>
        <v>6</v>
      </c>
      <c r="F110" s="191">
        <f>COUNTA(B17:B1014)</f>
        <v>6</v>
      </c>
    </row>
    <row r="112">
      <c r="C112" s="192" t="s">
        <v>205</v>
      </c>
      <c r="D112" s="193" t="str">
        <f t="shared" ref="D112:D117" si="16">W7</f>
        <v/>
      </c>
    </row>
    <row r="113">
      <c r="C113" s="192" t="s">
        <v>206</v>
      </c>
      <c r="D113" s="193" t="str">
        <f t="shared" si="16"/>
        <v/>
      </c>
    </row>
    <row r="114">
      <c r="C114" s="192" t="s">
        <v>207</v>
      </c>
      <c r="D114" s="193" t="str">
        <f t="shared" si="16"/>
        <v/>
      </c>
    </row>
    <row r="115">
      <c r="C115" s="192" t="s">
        <v>208</v>
      </c>
      <c r="D115" s="193" t="str">
        <f t="shared" si="16"/>
        <v/>
      </c>
    </row>
    <row r="116">
      <c r="C116" s="192" t="s">
        <v>209</v>
      </c>
      <c r="D116" s="193" t="str">
        <f t="shared" si="16"/>
        <v/>
      </c>
    </row>
    <row r="117">
      <c r="C117" s="192" t="s">
        <v>210</v>
      </c>
      <c r="D117" s="193" t="str">
        <f t="shared" si="16"/>
        <v/>
      </c>
    </row>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sheetData>
  <mergeCells count="20">
    <mergeCell ref="A5:G5"/>
    <mergeCell ref="A6:C6"/>
    <mergeCell ref="D6:G6"/>
    <mergeCell ref="A7:C7"/>
    <mergeCell ref="G7:G13"/>
    <mergeCell ref="A8:C13"/>
    <mergeCell ref="A14:C14"/>
    <mergeCell ref="X10:Z10"/>
    <mergeCell ref="X19:Z19"/>
    <mergeCell ref="X28:Z28"/>
    <mergeCell ref="X37:Z37"/>
    <mergeCell ref="X46:Z46"/>
    <mergeCell ref="X58:Z58"/>
    <mergeCell ref="A1:G1"/>
    <mergeCell ref="X1:Z1"/>
    <mergeCell ref="A2:G2"/>
    <mergeCell ref="A3:C3"/>
    <mergeCell ref="D3:G3"/>
    <mergeCell ref="A4:B4"/>
    <mergeCell ref="C4:E4"/>
  </mergeCells>
  <dataValidations>
    <dataValidation type="list" allowBlank="1" sqref="D8:F13">
      <formula1>' CIS'!$A$25:$A$30</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2.63" defaultRowHeight="15.75"/>
  <cols>
    <col customWidth="1" min="1" max="1" width="5.75"/>
    <col customWidth="1" min="2" max="2" width="18.75"/>
    <col customWidth="1" min="3" max="3" width="43.75"/>
    <col customWidth="1" min="4" max="6" width="11.0"/>
    <col hidden="1" min="8" max="28" width="12.63"/>
  </cols>
  <sheetData>
    <row r="1">
      <c r="A1" s="133" t="s">
        <v>211</v>
      </c>
      <c r="B1" s="3"/>
      <c r="C1" s="3"/>
      <c r="D1" s="3"/>
      <c r="E1" s="3"/>
      <c r="F1" s="3"/>
      <c r="G1" s="4"/>
      <c r="Y1" s="127" t="s">
        <v>141</v>
      </c>
      <c r="Z1" s="3"/>
      <c r="AA1" s="4"/>
    </row>
    <row r="2">
      <c r="A2" s="128" t="str">
        <f>' CIS'!A3</f>
        <v>(A Constituent College of Somaiya Vidyavihar University)</v>
      </c>
      <c r="B2" s="3"/>
      <c r="C2" s="3"/>
      <c r="D2" s="3"/>
      <c r="E2" s="3"/>
      <c r="F2" s="3"/>
      <c r="G2" s="4"/>
      <c r="Y2" s="129" t="s">
        <v>192</v>
      </c>
      <c r="Z2" s="129" t="s">
        <v>193</v>
      </c>
      <c r="AA2" s="129" t="s">
        <v>194</v>
      </c>
    </row>
    <row r="3">
      <c r="A3" s="126" t="str">
        <f>' CIS'!A4</f>
        <v>Department:</v>
      </c>
      <c r="B3" s="3"/>
      <c r="C3" s="4"/>
      <c r="D3" s="130" t="str">
        <f>' CIS'!C4</f>
        <v/>
      </c>
      <c r="E3" s="3"/>
      <c r="F3" s="3"/>
      <c r="G3" s="4"/>
      <c r="Y3" s="131" t="str">
        <f>IF(K12="CO 1",(D109/D110)*100,"")</f>
        <v/>
      </c>
      <c r="Z3" s="132" t="str">
        <f>IF(K14="CO 1",(E109/E110)*100,"")</f>
        <v/>
      </c>
      <c r="AA3" s="132" t="str">
        <f>IF(K15="CO 1",(F109/F110)*100,"")</f>
        <v/>
      </c>
    </row>
    <row r="4">
      <c r="A4" s="126" t="str">
        <f>' CIS'!A7</f>
        <v>Course Name:</v>
      </c>
      <c r="B4" s="4"/>
      <c r="C4" s="126" t="str">
        <f>' CIS'!B7</f>
        <v/>
      </c>
      <c r="D4" s="3"/>
      <c r="E4" s="4"/>
      <c r="F4" s="194" t="s">
        <v>68</v>
      </c>
      <c r="G4" s="195" t="str">
        <f>' CIS'!P7</f>
        <v/>
      </c>
      <c r="Y4" s="131" t="str">
        <f>IF(M12="CO 1",(D109/D110)*100,"")</f>
        <v/>
      </c>
      <c r="Z4" s="132" t="str">
        <f>IF(M14="CO 1",(E109/E110)*100,"")</f>
        <v/>
      </c>
      <c r="AA4" s="132" t="str">
        <f>IF(M15="CO 1",(F109/F110)*100,"")</f>
        <v/>
      </c>
      <c r="AB4" s="33">
        <v>2.0</v>
      </c>
    </row>
    <row r="5">
      <c r="A5" s="210" t="s">
        <v>215</v>
      </c>
      <c r="B5" s="46"/>
      <c r="C5" s="46"/>
      <c r="D5" s="46"/>
      <c r="E5" s="46"/>
      <c r="F5" s="46"/>
      <c r="G5" s="47"/>
      <c r="H5" s="63"/>
      <c r="I5" s="63"/>
      <c r="J5" s="61" t="str">
        <f t="shared" ref="J5:L5" si="1">D8</f>
        <v/>
      </c>
      <c r="K5" s="61" t="str">
        <f t="shared" si="1"/>
        <v/>
      </c>
      <c r="L5" s="61" t="str">
        <f t="shared" si="1"/>
        <v/>
      </c>
      <c r="M5" s="61"/>
      <c r="N5" s="61"/>
      <c r="Y5" s="136" t="str">
        <f>IF(O12="CO 1",(D109/D110)*100,"")</f>
        <v/>
      </c>
      <c r="Z5" s="136" t="str">
        <f>IF(O14="CO 1",(E109/E110)*100,"")</f>
        <v/>
      </c>
      <c r="AA5" s="137" t="str">
        <f>IF(O15="CO 1",(F109/F110)*100,"")</f>
        <v/>
      </c>
      <c r="AB5" s="138">
        <v>3.0</v>
      </c>
    </row>
    <row r="6" ht="31.5" customHeight="1">
      <c r="A6" s="196" t="s">
        <v>213</v>
      </c>
      <c r="B6" s="3"/>
      <c r="C6" s="4"/>
      <c r="D6" s="197"/>
      <c r="E6" s="3"/>
      <c r="F6" s="3"/>
      <c r="G6" s="4"/>
      <c r="H6" s="63"/>
      <c r="I6" s="63"/>
      <c r="J6" s="61"/>
      <c r="K6" s="61"/>
      <c r="L6" s="61"/>
      <c r="M6" s="61"/>
      <c r="N6" s="61"/>
      <c r="Y6" s="136"/>
      <c r="Z6" s="136"/>
      <c r="AA6" s="137"/>
      <c r="AB6" s="138"/>
    </row>
    <row r="7">
      <c r="A7" s="143" t="s">
        <v>198</v>
      </c>
      <c r="B7" s="3"/>
      <c r="C7" s="4"/>
      <c r="D7" s="124" t="s">
        <v>192</v>
      </c>
      <c r="E7" s="124" t="s">
        <v>193</v>
      </c>
      <c r="F7" s="124" t="s">
        <v>194</v>
      </c>
      <c r="G7" s="82" t="s">
        <v>199</v>
      </c>
      <c r="H7" s="61"/>
      <c r="I7" s="61"/>
      <c r="J7" s="61" t="str">
        <f t="shared" ref="J7:L7" si="2">D10</f>
        <v/>
      </c>
      <c r="K7" s="61" t="str">
        <f t="shared" si="2"/>
        <v/>
      </c>
      <c r="L7" s="61" t="str">
        <f t="shared" si="2"/>
        <v/>
      </c>
      <c r="M7" s="140"/>
      <c r="N7" s="148"/>
      <c r="W7" s="96" t="s">
        <v>141</v>
      </c>
      <c r="X7" s="144" t="str">
        <f>IF(COUNTBLANK(Y9:AA9)=3,"",AVERAGE(Y9:AA9))</f>
        <v/>
      </c>
      <c r="Y7" s="129" t="str">
        <f>IF($S$12="CO 1",($D$109/$D$110)*100,"")</f>
        <v/>
      </c>
      <c r="Z7" s="129" t="str">
        <f>IF($S$14="CO 1",($D$109/$D$110)*100,"")</f>
        <v/>
      </c>
      <c r="AA7" s="129" t="str">
        <f>IF($S$15="CO 1",($D$109/$D$110)*100,"")</f>
        <v/>
      </c>
      <c r="AB7" s="142">
        <v>5.0</v>
      </c>
    </row>
    <row r="8">
      <c r="A8" s="145" t="s">
        <v>200</v>
      </c>
      <c r="B8" s="46"/>
      <c r="C8" s="47"/>
      <c r="D8" s="146"/>
      <c r="E8" s="146"/>
      <c r="F8" s="146"/>
      <c r="G8" s="91"/>
      <c r="H8" s="61"/>
      <c r="I8" s="61"/>
      <c r="J8" s="61" t="str">
        <f t="shared" ref="J8:L8" si="3">D11</f>
        <v/>
      </c>
      <c r="K8" s="61" t="str">
        <f t="shared" si="3"/>
        <v/>
      </c>
      <c r="L8" s="61" t="str">
        <f t="shared" si="3"/>
        <v/>
      </c>
      <c r="M8" s="61"/>
      <c r="N8" s="61"/>
      <c r="W8" s="96" t="s">
        <v>142</v>
      </c>
      <c r="X8" s="144" t="str">
        <f>IF(COUNTBLANK(Y18:AA18)=3,"",AVERAGE(Y18:AA18))</f>
        <v/>
      </c>
      <c r="Y8" s="129" t="str">
        <f>IF($U$12="CO 1",($D$109/$D$110)*100,"")</f>
        <v/>
      </c>
      <c r="Z8" s="129" t="str">
        <f>IF($U$14="CO 1",($D$109/$D$110)*100,"")</f>
        <v/>
      </c>
      <c r="AA8" s="129" t="str">
        <f>IF($U$15="CO 1",($D$109/$D$110)*100,"")</f>
        <v/>
      </c>
      <c r="AB8" s="142">
        <v>6.0</v>
      </c>
    </row>
    <row r="9">
      <c r="A9" s="54"/>
      <c r="C9" s="55"/>
      <c r="D9" s="146"/>
      <c r="E9" s="146"/>
      <c r="F9" s="146"/>
      <c r="G9" s="91"/>
      <c r="H9" s="61"/>
      <c r="I9" s="61"/>
      <c r="J9" s="61" t="str">
        <f t="shared" ref="J9:L9" si="4">D12</f>
        <v/>
      </c>
      <c r="K9" s="61" t="str">
        <f t="shared" si="4"/>
        <v/>
      </c>
      <c r="L9" s="61" t="str">
        <f t="shared" si="4"/>
        <v/>
      </c>
      <c r="W9" s="96" t="s">
        <v>145</v>
      </c>
      <c r="X9" s="144" t="str">
        <f>IF(COUNTBLANK(Y27:AA27)=3,"",AVERAGE(Y27:AA27))</f>
        <v/>
      </c>
      <c r="Y9" s="147" t="str">
        <f t="shared" ref="Y9:AA9" si="5">IF(countblank(Y3:Y8)=6,"",average(Y3:Y8))</f>
        <v/>
      </c>
      <c r="Z9" s="147" t="str">
        <f t="shared" si="5"/>
        <v/>
      </c>
      <c r="AA9" s="147" t="str">
        <f t="shared" si="5"/>
        <v/>
      </c>
      <c r="AB9" s="142">
        <v>7.0</v>
      </c>
    </row>
    <row r="10">
      <c r="A10" s="54"/>
      <c r="C10" s="55"/>
      <c r="D10" s="146"/>
      <c r="E10" s="146"/>
      <c r="F10" s="146"/>
      <c r="G10" s="91"/>
      <c r="H10" s="61"/>
      <c r="I10" s="61"/>
      <c r="J10" s="61" t="str">
        <f t="shared" ref="J10:L10" si="6">D13</f>
        <v/>
      </c>
      <c r="K10" s="61" t="str">
        <f t="shared" si="6"/>
        <v/>
      </c>
      <c r="L10" s="61" t="str">
        <f t="shared" si="6"/>
        <v/>
      </c>
      <c r="M10" s="61"/>
      <c r="N10" s="148"/>
      <c r="W10" s="96" t="s">
        <v>146</v>
      </c>
      <c r="X10" s="144" t="str">
        <f>IF(COUNTBLANK(Y36:AA36)=3,"",AVERAGE(Y36:AA36))</f>
        <v/>
      </c>
      <c r="Y10" s="127" t="s">
        <v>142</v>
      </c>
      <c r="Z10" s="3"/>
      <c r="AA10" s="4"/>
      <c r="AB10" s="142"/>
    </row>
    <row r="11">
      <c r="A11" s="54"/>
      <c r="C11" s="55"/>
      <c r="D11" s="146"/>
      <c r="E11" s="146"/>
      <c r="F11" s="146"/>
      <c r="G11" s="91"/>
      <c r="H11" s="61"/>
      <c r="I11" s="61"/>
      <c r="J11" s="61"/>
      <c r="K11" s="61"/>
      <c r="L11" s="61"/>
      <c r="M11" s="61"/>
      <c r="N11" s="148"/>
      <c r="W11" s="96" t="s">
        <v>147</v>
      </c>
      <c r="X11" s="144" t="str">
        <f>IF(COUNTBLANK(Y45:AA45)=3,"",AVERAGE(Y45:AA45))</f>
        <v/>
      </c>
      <c r="Y11" s="129" t="s">
        <v>192</v>
      </c>
      <c r="Z11" s="129" t="s">
        <v>193</v>
      </c>
      <c r="AA11" s="129" t="s">
        <v>194</v>
      </c>
      <c r="AB11" s="142"/>
    </row>
    <row r="12">
      <c r="A12" s="54"/>
      <c r="C12" s="55"/>
      <c r="D12" s="146"/>
      <c r="E12" s="146"/>
      <c r="F12" s="146"/>
      <c r="G12" s="91"/>
      <c r="H12" s="61"/>
      <c r="I12" s="61"/>
      <c r="J12" s="61" t="str">
        <f>IFERROR(__xludf.DUMMYFUNCTION("SPLIT(J5,""_"")"),"#VALUE!")</f>
        <v>#VALUE!</v>
      </c>
      <c r="K12" s="61"/>
      <c r="L12" s="61" t="str">
        <f>IFERROR(__xludf.DUMMYFUNCTION("SPLIT(#REF!,""_"")"),"#REF!")</f>
        <v>#REF!</v>
      </c>
      <c r="M12" s="61"/>
      <c r="N12" s="148" t="str">
        <f>IFERROR(__xludf.DUMMYFUNCTION("split(J7,""_"")"),"#VALUE!")</f>
        <v>#VALUE!</v>
      </c>
      <c r="P12" t="str">
        <f>IFERROR(__xludf.DUMMYFUNCTION("split(J8,""_"")"),"#VALUE!")</f>
        <v>#VALUE!</v>
      </c>
      <c r="R12" t="str">
        <f>IFERROR(__xludf.DUMMYFUNCTION("split(J9,""_"")"),"#VALUE!")</f>
        <v>#VALUE!</v>
      </c>
      <c r="T12" t="str">
        <f>IFERROR(__xludf.DUMMYFUNCTION("split(J10,""_"")"),"#VALUE!")</f>
        <v>#VALUE!</v>
      </c>
      <c r="W12" s="96" t="s">
        <v>148</v>
      </c>
      <c r="X12" s="144" t="str">
        <f>IF(COUNTBLANK(Y54:AA54)=3,"",AVERAGE(Y54:AA54))</f>
        <v/>
      </c>
      <c r="Y12" s="131" t="str">
        <f>IF($K$12="CO 2",($D$109/$D$110)*100,"")</f>
        <v/>
      </c>
      <c r="Z12" s="149" t="str">
        <f>IF($K$14="CO 2",($E$109/$E$110)*100,"")</f>
        <v/>
      </c>
      <c r="AA12" s="132" t="str">
        <f>IF($K$15="CO 2",($F$109/$F$110)*100,"")</f>
        <v/>
      </c>
      <c r="AB12" s="142"/>
    </row>
    <row r="13">
      <c r="A13" s="50"/>
      <c r="B13" s="51"/>
      <c r="C13" s="52"/>
      <c r="D13" s="146"/>
      <c r="E13" s="146"/>
      <c r="F13" s="146"/>
      <c r="G13" s="77"/>
      <c r="H13" s="61"/>
      <c r="I13" s="61"/>
      <c r="J13" s="61"/>
      <c r="K13" s="61"/>
      <c r="L13" s="61"/>
      <c r="M13" s="61"/>
      <c r="N13" s="148"/>
      <c r="W13" s="96"/>
      <c r="X13" s="144"/>
      <c r="Y13" s="131" t="str">
        <f>IF($M$12="CO 2",($D$109/$D$110)*100,"")</f>
        <v/>
      </c>
      <c r="Z13" s="149" t="str">
        <f>IF($M$14="CO 2",($E$109/$E$110)*100,"")</f>
        <v/>
      </c>
      <c r="AA13" s="132" t="str">
        <f>IF($M$15="CO 2",($F$109/$F$110)*100,"")</f>
        <v/>
      </c>
      <c r="AB13" s="142"/>
    </row>
    <row r="14">
      <c r="A14" s="150" t="s">
        <v>201</v>
      </c>
      <c r="B14" s="3"/>
      <c r="C14" s="4"/>
      <c r="D14" s="151">
        <v>20.0</v>
      </c>
      <c r="E14" s="151"/>
      <c r="F14" s="151"/>
      <c r="G14" s="152">
        <f>if(COUNTBLANK(D14:F14)=3,"", SUM(D14:F14))</f>
        <v>20</v>
      </c>
      <c r="H14" s="154" t="s">
        <v>214</v>
      </c>
      <c r="I14" s="154"/>
      <c r="J14" s="154" t="str">
        <f>IFERROR(__xludf.DUMMYFUNCTION("SPLIT(K5,""_"")"),"#VALUE!")</f>
        <v>#VALUE!</v>
      </c>
      <c r="K14" s="154"/>
      <c r="L14" s="154" t="str">
        <f>IFERROR(__xludf.DUMMYFUNCTION("SPLIT(#REF!,""_"")"),"#REF!")</f>
        <v>#REF!</v>
      </c>
      <c r="M14" s="155"/>
      <c r="N14" s="155" t="str">
        <f>IFERROR(__xludf.DUMMYFUNCTION("SPLIT(K7,""_"")"),"#VALUE!")</f>
        <v>#VALUE!</v>
      </c>
      <c r="O14" s="156"/>
      <c r="P14" s="156" t="str">
        <f>IFERROR(__xludf.DUMMYFUNCTION("SPLIT(K8,""_"")"),"#VALUE!")</f>
        <v>#VALUE!</v>
      </c>
      <c r="Q14" s="156"/>
      <c r="R14" s="156" t="str">
        <f>IFERROR(__xludf.DUMMYFUNCTION("SPLIT(K9,""_"")"),"#VALUE!")</f>
        <v>#VALUE!</v>
      </c>
      <c r="S14" s="156"/>
      <c r="T14" s="156" t="str">
        <f>IFERROR(__xludf.DUMMYFUNCTION("SPLIT(K10,""_"")"),"#VALUE!")</f>
        <v>#VALUE!</v>
      </c>
      <c r="U14" s="156"/>
      <c r="V14" s="156"/>
      <c r="W14" s="156"/>
      <c r="X14" s="157" t="str">
        <f>IF(COUNTBLANK(Y27:AA27)=3,"",AVERAGE(Y27:AA27))</f>
        <v/>
      </c>
      <c r="Y14" s="158" t="str">
        <f>IF($O$12="CO 2",($D$109/$D$110)*100,"")</f>
        <v/>
      </c>
      <c r="Z14" s="159" t="str">
        <f>IF($O$14="CO 2",($E$109/$E$110)*100,"")</f>
        <v/>
      </c>
      <c r="AA14" s="160" t="str">
        <f>IF($O$15="CO 2",($F$109/$F$110)*100,"")</f>
        <v/>
      </c>
      <c r="AB14" s="161">
        <v>8.0</v>
      </c>
    </row>
    <row r="15">
      <c r="D15" s="98"/>
      <c r="E15" s="98"/>
      <c r="F15" s="98"/>
      <c r="H15" s="139"/>
      <c r="I15" s="139"/>
      <c r="J15" s="61" t="str">
        <f>IFERROR(__xludf.DUMMYFUNCTION("SPLIT(L5,""_"")"),"#VALUE!")</f>
        <v>#VALUE!</v>
      </c>
      <c r="K15" s="140"/>
      <c r="L15" s="61" t="str">
        <f>IFERROR(__xludf.DUMMYFUNCTION("SPLIT(#REF!,""_"")"),"#REF!")</f>
        <v>#REF!</v>
      </c>
      <c r="M15" s="140"/>
      <c r="N15" s="148" t="str">
        <f>IFERROR(__xludf.DUMMYFUNCTION("SPLIT(L7,""_"")"),"#VALUE!")</f>
        <v>#VALUE!</v>
      </c>
      <c r="P15" t="str">
        <f>IFERROR(__xludf.DUMMYFUNCTION("SPLIT(L8,""_"")"),"#VALUE!")</f>
        <v>#VALUE!</v>
      </c>
      <c r="R15" t="str">
        <f>IFERROR(__xludf.DUMMYFUNCTION("SPLIT(L9,""_"")"),"#VALUE!")</f>
        <v>#VALUE!</v>
      </c>
      <c r="T15" t="str">
        <f>IFERROR(__xludf.DUMMYFUNCTION("SPLIT(L10,""_"")"),"#VALUE!")</f>
        <v>#VALUE!</v>
      </c>
      <c r="X15" s="144" t="str">
        <f>IF(COUNTBLANK(Y33:AA33)=3,"",AVERAGE(Y33:AA33))</f>
        <v/>
      </c>
      <c r="Y15" s="131" t="str">
        <f>IF($Q$12="CO 2",($D$109/$D$110)*100,"")</f>
        <v/>
      </c>
      <c r="Z15" s="149" t="str">
        <f>IF($Q$14="CO 2",($E$109/$E$110)*100,"")</f>
        <v/>
      </c>
      <c r="AA15" s="132" t="str">
        <f>IF($Q$15="CO 2",($F$109/$F$110)*100,"")</f>
        <v/>
      </c>
      <c r="AB15" s="142">
        <v>9.0</v>
      </c>
    </row>
    <row r="16">
      <c r="A16" s="125" t="str">
        <f>'List of Students'!A4</f>
        <v>Sr. No.</v>
      </c>
      <c r="B16" s="125" t="str">
        <f>'List of Students'!B4</f>
        <v>Roll No.</v>
      </c>
      <c r="C16" s="125" t="str">
        <f>'List of Students'!C4</f>
        <v>Full Name of Student</v>
      </c>
      <c r="D16" s="98"/>
      <c r="E16" s="98"/>
      <c r="F16" s="98"/>
      <c r="H16" s="139"/>
      <c r="I16" s="139"/>
      <c r="J16" s="61"/>
      <c r="K16" s="140"/>
      <c r="L16" s="61"/>
      <c r="M16" s="140"/>
      <c r="N16" s="148"/>
      <c r="X16" s="144" t="str">
        <f>if(COUNTBLANK(Y39:AA39)=3,"",AVERAGE(Y39:AA39))</f>
        <v/>
      </c>
      <c r="Y16" s="131" t="str">
        <f>IF($S$12="CO 2",($D$109/$D$110)*100,"")</f>
        <v/>
      </c>
      <c r="Z16" s="149" t="str">
        <f>IF($S$14="CO 2",($E$109/$E$110)*100,"")</f>
        <v/>
      </c>
      <c r="AA16" s="132" t="str">
        <f>IF($S$15="CO 2",($F$109/$F$110)*100,"")</f>
        <v/>
      </c>
      <c r="AB16" s="142">
        <v>10.0</v>
      </c>
    </row>
    <row r="17">
      <c r="A17" s="125">
        <f>'List of Students'!A5</f>
        <v>1</v>
      </c>
      <c r="B17" s="125">
        <f>'List of Students'!B5</f>
        <v>16010321812</v>
      </c>
      <c r="C17" s="125" t="str">
        <f>'List of Students'!C5</f>
        <v>LALITESH SHARMA</v>
      </c>
      <c r="D17" s="198">
        <v>20.0</v>
      </c>
      <c r="E17" s="199"/>
      <c r="F17" s="199"/>
      <c r="G17" s="166">
        <f t="shared" ref="G17:G106" si="7">if(COUNTBLANK(D17:F17)=3,"",sum(D17:F17))</f>
        <v>20</v>
      </c>
      <c r="H17" s="201">
        <f t="shared" ref="H17:H106" si="8">IF(COUNTBLANK(D17:F17)=3,"",20*G17/$G$14)</f>
        <v>20</v>
      </c>
      <c r="I17" s="168"/>
      <c r="J17" s="61"/>
      <c r="K17" s="170"/>
      <c r="L17" s="61"/>
      <c r="M17" s="171"/>
      <c r="N17" s="148"/>
      <c r="Y17" s="131" t="str">
        <f>IF($U$12="CO 2",($D$109/$D$110)*100,"")</f>
        <v/>
      </c>
      <c r="Z17" s="149" t="str">
        <f>IF($U$14="CO 2",($E$109/$E$110)*100,"")</f>
        <v/>
      </c>
      <c r="AA17" s="132" t="str">
        <f>IF($U$15="CO 2",($F$109/$F$110)*100,"")</f>
        <v/>
      </c>
      <c r="AB17" s="33">
        <v>11.0</v>
      </c>
    </row>
    <row r="18">
      <c r="A18" s="125">
        <f>'List of Students'!A6</f>
        <v>2</v>
      </c>
      <c r="B18" s="125">
        <f>'List of Students'!B6</f>
        <v>16010120185</v>
      </c>
      <c r="C18" s="125" t="str">
        <f>'List of Students'!C6</f>
        <v>Aryaman Gandhi</v>
      </c>
      <c r="D18" s="120">
        <v>13.0</v>
      </c>
      <c r="E18" s="202"/>
      <c r="F18" s="203"/>
      <c r="G18" s="166">
        <f t="shared" si="7"/>
        <v>13</v>
      </c>
      <c r="H18" s="201">
        <f t="shared" si="8"/>
        <v>13</v>
      </c>
      <c r="I18" s="168"/>
      <c r="J18" s="61"/>
      <c r="K18" s="168"/>
      <c r="L18" s="168"/>
      <c r="M18" s="171"/>
      <c r="Y18" s="147" t="str">
        <f t="shared" ref="Y18:AA18" si="9">IF(COUNTBLANK(Y12:Y17)=6,"",AVERAGE(Y12:Y17))</f>
        <v/>
      </c>
      <c r="Z18" s="147" t="str">
        <f t="shared" si="9"/>
        <v/>
      </c>
      <c r="AA18" s="147" t="str">
        <f t="shared" si="9"/>
        <v/>
      </c>
      <c r="AB18" s="33">
        <v>12.0</v>
      </c>
    </row>
    <row r="19">
      <c r="A19" s="125">
        <f>'List of Students'!A7</f>
        <v>3</v>
      </c>
      <c r="B19" s="125">
        <f>'List of Students'!B7</f>
        <v>16010220017</v>
      </c>
      <c r="C19" s="125" t="str">
        <f>'List of Students'!C7</f>
        <v>PRASAD RACHIT MADHAVI</v>
      </c>
      <c r="D19" s="120">
        <v>18.0</v>
      </c>
      <c r="E19" s="203"/>
      <c r="F19" s="203"/>
      <c r="G19" s="166">
        <f t="shared" si="7"/>
        <v>18</v>
      </c>
      <c r="H19" s="201">
        <f t="shared" si="8"/>
        <v>18</v>
      </c>
      <c r="I19" s="168"/>
      <c r="J19" s="168"/>
      <c r="K19" s="168"/>
      <c r="L19" s="168"/>
      <c r="M19" s="171"/>
      <c r="Y19" s="127" t="s">
        <v>145</v>
      </c>
      <c r="Z19" s="3"/>
      <c r="AA19" s="4"/>
      <c r="AB19" s="33">
        <v>13.0</v>
      </c>
    </row>
    <row r="20">
      <c r="A20" s="125">
        <f>'List of Students'!A8</f>
        <v>4</v>
      </c>
      <c r="B20" s="125">
        <f>'List of Students'!B8</f>
        <v>16010220032</v>
      </c>
      <c r="C20" s="125" t="str">
        <f>'List of Students'!C8</f>
        <v>Kadam Dhruv Pratik</v>
      </c>
      <c r="D20" s="120">
        <v>18.0</v>
      </c>
      <c r="E20" s="203"/>
      <c r="F20" s="203"/>
      <c r="G20" s="166">
        <f t="shared" si="7"/>
        <v>18</v>
      </c>
      <c r="H20" s="201">
        <f t="shared" si="8"/>
        <v>18</v>
      </c>
      <c r="I20" s="168"/>
      <c r="J20" s="168"/>
      <c r="K20" s="168"/>
      <c r="L20" s="168"/>
      <c r="M20" s="171"/>
      <c r="Y20" s="129" t="s">
        <v>192</v>
      </c>
      <c r="Z20" s="129" t="s">
        <v>193</v>
      </c>
      <c r="AA20" s="129" t="s">
        <v>194</v>
      </c>
      <c r="AB20" s="33">
        <v>14.0</v>
      </c>
    </row>
    <row r="21">
      <c r="A21" s="125">
        <f>'List of Students'!A9</f>
        <v>5</v>
      </c>
      <c r="B21" s="125">
        <f>'List of Students'!B9</f>
        <v>16010520010</v>
      </c>
      <c r="C21" s="125" t="str">
        <f>'List of Students'!C9</f>
        <v>Vansh Desai</v>
      </c>
      <c r="D21" s="120">
        <v>9.0</v>
      </c>
      <c r="E21" s="203"/>
      <c r="F21" s="203"/>
      <c r="G21" s="166">
        <f t="shared" si="7"/>
        <v>9</v>
      </c>
      <c r="H21" s="201">
        <f t="shared" si="8"/>
        <v>9</v>
      </c>
      <c r="I21" s="168"/>
      <c r="J21" s="168"/>
      <c r="K21" s="168"/>
      <c r="L21" s="168"/>
      <c r="M21" s="171"/>
      <c r="Y21" s="149" t="str">
        <f>IF($K$12="CO 3",($D$109/$D$110)*100,"")</f>
        <v/>
      </c>
      <c r="Z21" s="177" t="str">
        <f>IF($K$14="CO 3",($E$109/$E$110)*100,"")</f>
        <v/>
      </c>
      <c r="AA21" s="132" t="str">
        <f>IF($K$15="CO 3",($F$109/$F$110)*100,"")</f>
        <v/>
      </c>
      <c r="AB21" s="138">
        <v>15.0</v>
      </c>
    </row>
    <row r="22">
      <c r="A22" s="125">
        <f>'List of Students'!A10</f>
        <v>6</v>
      </c>
      <c r="B22" s="125">
        <f>'List of Students'!B10</f>
        <v>16010320111</v>
      </c>
      <c r="C22" s="125" t="str">
        <f>'List of Students'!C10</f>
        <v>Dhuri Om Sushil</v>
      </c>
      <c r="D22" s="120">
        <v>13.0</v>
      </c>
      <c r="E22" s="203"/>
      <c r="F22" s="203"/>
      <c r="G22" s="166">
        <f t="shared" si="7"/>
        <v>13</v>
      </c>
      <c r="H22" s="201">
        <f t="shared" si="8"/>
        <v>13</v>
      </c>
      <c r="I22" s="168"/>
      <c r="J22" s="168"/>
      <c r="K22" s="168"/>
      <c r="L22" s="168"/>
      <c r="M22" s="171"/>
      <c r="Y22" s="149" t="str">
        <f>IF($M$12="CO 3",($D$109/$D$110)*100,"")</f>
        <v/>
      </c>
      <c r="Z22" s="177" t="str">
        <f>IF($M$14="CO 3",($E$109/$E$110)*100,"")</f>
        <v/>
      </c>
      <c r="AA22" s="132" t="str">
        <f>IF($M$15="CO 3",($F$109/$F$110)*100,"")</f>
        <v/>
      </c>
      <c r="AB22" s="142">
        <v>16.0</v>
      </c>
    </row>
    <row r="23">
      <c r="A23" s="125">
        <f>'List of Students'!A11</f>
        <v>7</v>
      </c>
      <c r="B23" s="125" t="str">
        <f>'List of Students'!B11</f>
        <v/>
      </c>
      <c r="C23" s="125" t="str">
        <f>'List of Students'!C11</f>
        <v/>
      </c>
      <c r="D23" s="204"/>
      <c r="E23" s="203"/>
      <c r="F23" s="203"/>
      <c r="G23" s="166" t="str">
        <f t="shared" si="7"/>
        <v/>
      </c>
      <c r="H23" s="201" t="str">
        <f t="shared" si="8"/>
        <v/>
      </c>
      <c r="I23" s="168"/>
      <c r="J23" s="168"/>
      <c r="K23" s="168"/>
      <c r="L23" s="168"/>
      <c r="M23" s="171"/>
      <c r="Y23" s="149" t="str">
        <f>IF($O$12="CO 3",($D$109/$D$110)*100,"")</f>
        <v/>
      </c>
      <c r="Z23" s="177" t="str">
        <f>IF($O$14="CO 3",($E$109/$E$110)*100,"")</f>
        <v/>
      </c>
      <c r="AA23" s="132" t="str">
        <f>IF($O$15="CO 3",($F$109/$F$110)*100,"")</f>
        <v/>
      </c>
      <c r="AB23" s="142">
        <v>17.0</v>
      </c>
    </row>
    <row r="24">
      <c r="A24" s="125">
        <f>'List of Students'!A12</f>
        <v>8</v>
      </c>
      <c r="B24" s="125" t="str">
        <f>'List of Students'!B12</f>
        <v/>
      </c>
      <c r="C24" s="125" t="str">
        <f>'List of Students'!C12</f>
        <v/>
      </c>
      <c r="D24" s="204"/>
      <c r="E24" s="205"/>
      <c r="F24" s="203"/>
      <c r="G24" s="166" t="str">
        <f t="shared" si="7"/>
        <v/>
      </c>
      <c r="H24" s="201" t="str">
        <f t="shared" si="8"/>
        <v/>
      </c>
      <c r="I24" s="168"/>
      <c r="J24" s="168"/>
      <c r="K24" s="168"/>
      <c r="L24" s="168"/>
      <c r="M24" s="171"/>
      <c r="Y24" s="149" t="str">
        <f>IF($Q$12="CO 3",($D$109/$D$110)*100,"")</f>
        <v/>
      </c>
      <c r="Z24" s="177" t="str">
        <f>IF($Q$14="CO 3",($E$109/$E$110)*100,"")</f>
        <v/>
      </c>
      <c r="AA24" s="132" t="str">
        <f>IF($Q$15="CO 3",($F$109/$F$110)*100,"")</f>
        <v/>
      </c>
      <c r="AB24" s="142">
        <v>18.0</v>
      </c>
    </row>
    <row r="25">
      <c r="A25" s="125">
        <f>'List of Students'!A13</f>
        <v>9</v>
      </c>
      <c r="B25" s="125" t="str">
        <f>'List of Students'!B13</f>
        <v/>
      </c>
      <c r="C25" s="125" t="str">
        <f>'List of Students'!C13</f>
        <v/>
      </c>
      <c r="D25" s="204"/>
      <c r="E25" s="205"/>
      <c r="F25" s="203"/>
      <c r="G25" s="166" t="str">
        <f t="shared" si="7"/>
        <v/>
      </c>
      <c r="H25" s="201" t="str">
        <f t="shared" si="8"/>
        <v/>
      </c>
      <c r="I25" s="168"/>
      <c r="J25" s="168"/>
      <c r="K25" s="168"/>
      <c r="L25" s="168"/>
      <c r="M25" s="171"/>
      <c r="Y25" s="149" t="str">
        <f>IF($S$12="CO 3",($D$109/$D$110)*100,"")</f>
        <v/>
      </c>
      <c r="Z25" s="177" t="str">
        <f>IF($S$14="CO 3",($E$109/$E$110)*100,"")</f>
        <v/>
      </c>
      <c r="AA25" s="132" t="str">
        <f>IF($S$15="CO 3",($F$109/$F$110)*100,"")</f>
        <v/>
      </c>
      <c r="AB25" s="142">
        <v>19.0</v>
      </c>
    </row>
    <row r="26">
      <c r="A26" s="125">
        <f>'List of Students'!A14</f>
        <v>10</v>
      </c>
      <c r="B26" s="125" t="str">
        <f>'List of Students'!B14</f>
        <v/>
      </c>
      <c r="C26" s="125" t="str">
        <f>'List of Students'!C14</f>
        <v/>
      </c>
      <c r="D26" s="204"/>
      <c r="E26" s="203"/>
      <c r="F26" s="203"/>
      <c r="G26" s="166" t="str">
        <f t="shared" si="7"/>
        <v/>
      </c>
      <c r="H26" s="201" t="str">
        <f t="shared" si="8"/>
        <v/>
      </c>
      <c r="I26" s="168"/>
      <c r="J26" s="168"/>
      <c r="K26" s="168"/>
      <c r="L26" s="168"/>
      <c r="M26" s="171"/>
      <c r="Y26" s="149" t="str">
        <f>IF($U$12="CO 3",($D$109/$D$110)*100,"")</f>
        <v/>
      </c>
      <c r="Z26" s="177" t="str">
        <f>IF($U$14="CO 3",($E$109/$E$110)*100,"")</f>
        <v/>
      </c>
      <c r="AA26" s="132" t="str">
        <f>IF($U$15="CO 3",($F$109/$F$110)*100,"")</f>
        <v/>
      </c>
      <c r="AB26" s="142">
        <v>20.0</v>
      </c>
    </row>
    <row r="27">
      <c r="A27" s="125">
        <f>'List of Students'!A15</f>
        <v>11</v>
      </c>
      <c r="B27" s="125" t="str">
        <f>'List of Students'!B15</f>
        <v/>
      </c>
      <c r="C27" s="125" t="str">
        <f>'List of Students'!C15</f>
        <v/>
      </c>
      <c r="D27" s="204"/>
      <c r="E27" s="203"/>
      <c r="F27" s="203"/>
      <c r="G27" s="166" t="str">
        <f t="shared" si="7"/>
        <v/>
      </c>
      <c r="H27" s="201" t="str">
        <f t="shared" si="8"/>
        <v/>
      </c>
      <c r="I27" s="168"/>
      <c r="J27" s="168"/>
      <c r="K27" s="168"/>
      <c r="L27" s="168"/>
      <c r="M27" s="171"/>
      <c r="Y27" s="147" t="str">
        <f t="shared" ref="Y27:AA27" si="10">IF(COUNTBLANK(Y21:Y26)=6,"",AVERAGE(Y21:Y26))</f>
        <v/>
      </c>
      <c r="Z27" s="147" t="str">
        <f t="shared" si="10"/>
        <v/>
      </c>
      <c r="AA27" s="147" t="str">
        <f t="shared" si="10"/>
        <v/>
      </c>
      <c r="AB27" s="181"/>
    </row>
    <row r="28">
      <c r="A28" s="125">
        <f>'List of Students'!A16</f>
        <v>12</v>
      </c>
      <c r="B28" s="125" t="str">
        <f>'List of Students'!B16</f>
        <v/>
      </c>
      <c r="C28" s="125" t="str">
        <f>'List of Students'!C16</f>
        <v/>
      </c>
      <c r="D28" s="204"/>
      <c r="E28" s="205"/>
      <c r="F28" s="205"/>
      <c r="G28" s="166" t="str">
        <f t="shared" si="7"/>
        <v/>
      </c>
      <c r="H28" s="201" t="str">
        <f t="shared" si="8"/>
        <v/>
      </c>
      <c r="I28" s="168"/>
      <c r="J28" s="168"/>
      <c r="K28" s="168"/>
      <c r="L28" s="168"/>
      <c r="M28" s="171"/>
      <c r="Y28" s="127" t="s">
        <v>146</v>
      </c>
      <c r="Z28" s="3"/>
      <c r="AA28" s="4"/>
    </row>
    <row r="29">
      <c r="A29" s="125">
        <f>'List of Students'!A17</f>
        <v>13</v>
      </c>
      <c r="B29" s="125" t="str">
        <f>'List of Students'!B17</f>
        <v/>
      </c>
      <c r="C29" s="125" t="str">
        <f>'List of Students'!C17</f>
        <v/>
      </c>
      <c r="D29" s="204"/>
      <c r="E29" s="203"/>
      <c r="F29" s="203"/>
      <c r="G29" s="166" t="str">
        <f t="shared" si="7"/>
        <v/>
      </c>
      <c r="H29" s="201" t="str">
        <f t="shared" si="8"/>
        <v/>
      </c>
      <c r="I29" s="168"/>
      <c r="J29" s="168"/>
      <c r="K29" s="168"/>
      <c r="L29" s="168"/>
      <c r="M29" s="171"/>
      <c r="Y29" s="129" t="s">
        <v>192</v>
      </c>
      <c r="Z29" s="129" t="s">
        <v>193</v>
      </c>
      <c r="AA29" s="129" t="s">
        <v>194</v>
      </c>
    </row>
    <row r="30">
      <c r="A30" s="125">
        <f>'List of Students'!A18</f>
        <v>14</v>
      </c>
      <c r="B30" s="125" t="str">
        <f>'List of Students'!B18</f>
        <v/>
      </c>
      <c r="C30" s="125" t="str">
        <f>'List of Students'!C18</f>
        <v/>
      </c>
      <c r="D30" s="204"/>
      <c r="E30" s="203"/>
      <c r="F30" s="203"/>
      <c r="G30" s="166" t="str">
        <f t="shared" si="7"/>
        <v/>
      </c>
      <c r="H30" s="201" t="str">
        <f t="shared" si="8"/>
        <v/>
      </c>
      <c r="I30" s="168"/>
      <c r="J30" s="168"/>
      <c r="K30" s="168"/>
      <c r="L30" s="168"/>
      <c r="M30" s="171"/>
      <c r="Y30" s="131" t="str">
        <f>IF($K$12="CO 4",($D$109/$D$110)*100,"")</f>
        <v/>
      </c>
      <c r="Z30" s="132" t="str">
        <f>IF($K$14="CO 4",($E$109/$E$110)*100,"")</f>
        <v/>
      </c>
      <c r="AA30" s="132" t="str">
        <f>IF($K$15="CO 4",($F$109/$F$110)*100,"")</f>
        <v/>
      </c>
    </row>
    <row r="31">
      <c r="A31" s="125">
        <f>'List of Students'!A19</f>
        <v>15</v>
      </c>
      <c r="B31" s="125" t="str">
        <f>'List of Students'!B19</f>
        <v/>
      </c>
      <c r="C31" s="125" t="str">
        <f>'List of Students'!C19</f>
        <v/>
      </c>
      <c r="D31" s="204"/>
      <c r="E31" s="203"/>
      <c r="F31" s="203"/>
      <c r="G31" s="166" t="str">
        <f t="shared" si="7"/>
        <v/>
      </c>
      <c r="H31" s="201" t="str">
        <f t="shared" si="8"/>
        <v/>
      </c>
      <c r="I31" s="168"/>
      <c r="J31" s="168"/>
      <c r="K31" s="168"/>
      <c r="L31" s="168"/>
      <c r="M31" s="171"/>
      <c r="Y31" s="131" t="str">
        <f>IF($M$12="CO 4",($D$109/$D$110)*100,"")</f>
        <v/>
      </c>
      <c r="Z31" s="132" t="str">
        <f>IF($M$14="CO 4",($E$109/$E$110)*100,"")</f>
        <v/>
      </c>
      <c r="AA31" s="132" t="str">
        <f>IF($M$15="CO 4",($F$109/$F$110)*100,"")</f>
        <v/>
      </c>
    </row>
    <row r="32">
      <c r="A32" s="125">
        <f>'List of Students'!A20</f>
        <v>16</v>
      </c>
      <c r="B32" s="125" t="str">
        <f>'List of Students'!B20</f>
        <v/>
      </c>
      <c r="C32" s="125" t="str">
        <f>'List of Students'!C20</f>
        <v/>
      </c>
      <c r="D32" s="204"/>
      <c r="E32" s="203"/>
      <c r="F32" s="203"/>
      <c r="G32" s="166" t="str">
        <f t="shared" si="7"/>
        <v/>
      </c>
      <c r="H32" s="201" t="str">
        <f t="shared" si="8"/>
        <v/>
      </c>
      <c r="I32" s="168"/>
      <c r="J32" s="168"/>
      <c r="K32" s="168"/>
      <c r="L32" s="168"/>
      <c r="M32" s="171"/>
      <c r="Y32" s="131" t="str">
        <f>IF($O$12="CO 4",($D$109/$D$110)*100,"")</f>
        <v/>
      </c>
      <c r="Z32" s="132" t="str">
        <f>IF($O$14="CO 4",($E$109/$E$110)*100,"")</f>
        <v/>
      </c>
      <c r="AA32" s="132" t="str">
        <f>IF($O$15="CO 4",($F$109/$F$110)*100,"")</f>
        <v/>
      </c>
    </row>
    <row r="33">
      <c r="A33" s="125">
        <f>'List of Students'!A21</f>
        <v>17</v>
      </c>
      <c r="B33" s="125" t="str">
        <f>'List of Students'!B21</f>
        <v/>
      </c>
      <c r="C33" s="125" t="str">
        <f>'List of Students'!C21</f>
        <v/>
      </c>
      <c r="D33" s="204"/>
      <c r="E33" s="205"/>
      <c r="F33" s="203"/>
      <c r="G33" s="166" t="str">
        <f t="shared" si="7"/>
        <v/>
      </c>
      <c r="H33" s="201" t="str">
        <f t="shared" si="8"/>
        <v/>
      </c>
      <c r="I33" s="168"/>
      <c r="J33" s="168"/>
      <c r="K33" s="168"/>
      <c r="L33" s="168"/>
      <c r="M33" s="171"/>
      <c r="Y33" s="131" t="str">
        <f>IF($Q$12="CO 4",($D$109/$D$110)*100,"")</f>
        <v/>
      </c>
      <c r="Z33" s="132" t="str">
        <f>IF($Q$14="CO 4",($E$109/$E$110)*100,"")</f>
        <v/>
      </c>
      <c r="AA33" s="132" t="str">
        <f>IF($Q$15="CO 4",($F$109/$F$110)*100,"")</f>
        <v/>
      </c>
    </row>
    <row r="34">
      <c r="A34" s="125">
        <f>'List of Students'!A22</f>
        <v>18</v>
      </c>
      <c r="B34" s="125" t="str">
        <f>'List of Students'!B22</f>
        <v/>
      </c>
      <c r="C34" s="125" t="str">
        <f>'List of Students'!C22</f>
        <v/>
      </c>
      <c r="D34" s="204"/>
      <c r="E34" s="205"/>
      <c r="F34" s="203"/>
      <c r="G34" s="166" t="str">
        <f t="shared" si="7"/>
        <v/>
      </c>
      <c r="H34" s="201" t="str">
        <f t="shared" si="8"/>
        <v/>
      </c>
      <c r="I34" s="168"/>
      <c r="J34" s="168"/>
      <c r="K34" s="168"/>
      <c r="L34" s="168"/>
      <c r="M34" s="171"/>
      <c r="Y34" s="131" t="str">
        <f>IF($S$12="CO 4",($D$109/$D$110)*100,"")</f>
        <v/>
      </c>
      <c r="Z34" s="132" t="str">
        <f>IF($S$14="CO 4",($E$109/$E$110)*100,"")</f>
        <v/>
      </c>
      <c r="AA34" s="132" t="str">
        <f>IF($S$15="CO 4",($F$109/$F$110)*100,"")</f>
        <v/>
      </c>
    </row>
    <row r="35">
      <c r="A35" s="125">
        <f>'List of Students'!A23</f>
        <v>19</v>
      </c>
      <c r="B35" s="125" t="str">
        <f>'List of Students'!B23</f>
        <v/>
      </c>
      <c r="C35" s="125" t="str">
        <f>'List of Students'!C23</f>
        <v/>
      </c>
      <c r="D35" s="204"/>
      <c r="E35" s="203"/>
      <c r="F35" s="203"/>
      <c r="G35" s="166" t="str">
        <f t="shared" si="7"/>
        <v/>
      </c>
      <c r="H35" s="201" t="str">
        <f t="shared" si="8"/>
        <v/>
      </c>
      <c r="I35" s="168"/>
      <c r="J35" s="168"/>
      <c r="K35" s="168"/>
      <c r="L35" s="168"/>
      <c r="M35" s="171"/>
      <c r="Y35" s="131" t="str">
        <f>IF($U$12="CO 4",($D$109/$D$110)*100,"")</f>
        <v/>
      </c>
      <c r="Z35" s="132" t="str">
        <f>IF($U$14="CO 4",($E$109/$E$110)*100,"")</f>
        <v/>
      </c>
      <c r="AA35" s="132" t="str">
        <f>IF($U$15="CO 4",($F$109/$F$110)*100,"")</f>
        <v/>
      </c>
    </row>
    <row r="36">
      <c r="A36" s="125">
        <f>'List of Students'!A24</f>
        <v>20</v>
      </c>
      <c r="B36" s="125" t="str">
        <f>'List of Students'!B24</f>
        <v/>
      </c>
      <c r="C36" s="125" t="str">
        <f>'List of Students'!C24</f>
        <v/>
      </c>
      <c r="D36" s="211"/>
      <c r="E36" s="203"/>
      <c r="F36" s="203"/>
      <c r="G36" s="166" t="str">
        <f t="shared" si="7"/>
        <v/>
      </c>
      <c r="H36" s="201" t="str">
        <f t="shared" si="8"/>
        <v/>
      </c>
      <c r="I36" s="168"/>
      <c r="J36" s="168"/>
      <c r="K36" s="168"/>
      <c r="L36" s="168"/>
      <c r="M36" s="171"/>
      <c r="Y36" s="147" t="str">
        <f t="shared" ref="Y36:AA36" si="11">IF(COUNTBLANK(Y30:Y35)=6,"",AVERAGE(Y30:Y35))</f>
        <v/>
      </c>
      <c r="Z36" s="147" t="str">
        <f t="shared" si="11"/>
        <v/>
      </c>
      <c r="AA36" s="147" t="str">
        <f t="shared" si="11"/>
        <v/>
      </c>
    </row>
    <row r="37">
      <c r="A37" s="125">
        <f>'List of Students'!A25</f>
        <v>21</v>
      </c>
      <c r="B37" s="125" t="str">
        <f>'List of Students'!B25</f>
        <v/>
      </c>
      <c r="C37" s="125" t="str">
        <f>'List of Students'!C25</f>
        <v/>
      </c>
      <c r="D37" s="204"/>
      <c r="E37" s="205"/>
      <c r="F37" s="203"/>
      <c r="G37" s="166" t="str">
        <f t="shared" si="7"/>
        <v/>
      </c>
      <c r="H37" s="201" t="str">
        <f t="shared" si="8"/>
        <v/>
      </c>
      <c r="I37" s="168"/>
      <c r="J37" s="168"/>
      <c r="K37" s="168"/>
      <c r="L37" s="168"/>
      <c r="M37" s="171"/>
      <c r="Y37" s="127" t="s">
        <v>147</v>
      </c>
      <c r="Z37" s="3"/>
      <c r="AA37" s="4"/>
    </row>
    <row r="38">
      <c r="A38" s="125">
        <f>'List of Students'!A26</f>
        <v>22</v>
      </c>
      <c r="B38" s="125" t="str">
        <f>'List of Students'!B26</f>
        <v/>
      </c>
      <c r="C38" s="125" t="str">
        <f>'List of Students'!C26</f>
        <v/>
      </c>
      <c r="D38" s="204"/>
      <c r="E38" s="203"/>
      <c r="F38" s="203"/>
      <c r="G38" s="166" t="str">
        <f t="shared" si="7"/>
        <v/>
      </c>
      <c r="H38" s="201" t="str">
        <f t="shared" si="8"/>
        <v/>
      </c>
      <c r="I38" s="168"/>
      <c r="J38" s="168"/>
      <c r="K38" s="168"/>
      <c r="L38" s="168"/>
      <c r="M38" s="171"/>
      <c r="Y38" s="129" t="s">
        <v>192</v>
      </c>
      <c r="Z38" s="129" t="s">
        <v>193</v>
      </c>
      <c r="AA38" s="129" t="s">
        <v>194</v>
      </c>
    </row>
    <row r="39">
      <c r="A39" s="125">
        <f>'List of Students'!A27</f>
        <v>23</v>
      </c>
      <c r="B39" s="125" t="str">
        <f>'List of Students'!B27</f>
        <v/>
      </c>
      <c r="C39" s="125" t="str">
        <f>'List of Students'!C27</f>
        <v/>
      </c>
      <c r="D39" s="204"/>
      <c r="E39" s="205"/>
      <c r="F39" s="203"/>
      <c r="G39" s="166" t="str">
        <f t="shared" si="7"/>
        <v/>
      </c>
      <c r="H39" s="201" t="str">
        <f t="shared" si="8"/>
        <v/>
      </c>
      <c r="I39" s="168"/>
      <c r="J39" s="168"/>
      <c r="K39" s="168"/>
      <c r="L39" s="168"/>
      <c r="M39" s="171"/>
      <c r="Y39" s="131" t="str">
        <f>IF($K$12="CO 5",($D$109/$D$110)*100,"")</f>
        <v/>
      </c>
      <c r="Z39" s="132" t="str">
        <f>IF($K$14="CO 5",($E$109/$E$110)*100,"")</f>
        <v/>
      </c>
      <c r="AA39" s="132" t="str">
        <f>IF($K$15="CO 5",($F$109/$F$110)*100,"")</f>
        <v/>
      </c>
    </row>
    <row r="40">
      <c r="A40" s="125">
        <f>'List of Students'!A28</f>
        <v>24</v>
      </c>
      <c r="B40" s="125" t="str">
        <f>'List of Students'!B28</f>
        <v/>
      </c>
      <c r="C40" s="125" t="str">
        <f>'List of Students'!C28</f>
        <v/>
      </c>
      <c r="D40" s="204"/>
      <c r="E40" s="203"/>
      <c r="F40" s="203"/>
      <c r="G40" s="166" t="str">
        <f t="shared" si="7"/>
        <v/>
      </c>
      <c r="H40" s="201" t="str">
        <f t="shared" si="8"/>
        <v/>
      </c>
      <c r="I40" s="168"/>
      <c r="J40" s="168"/>
      <c r="K40" s="168"/>
      <c r="L40" s="168"/>
      <c r="M40" s="171"/>
      <c r="Y40" s="131" t="str">
        <f>IF($M$12="CO 5",($D$109/$D$110)*100,"")</f>
        <v/>
      </c>
      <c r="Z40" s="132" t="str">
        <f>IF($M$14="CO 5",($E$109/$E$110)*100,"")</f>
        <v/>
      </c>
      <c r="AA40" s="132" t="str">
        <f>IF($M$15="CO 5",($F$109/$F$110)*100,"")</f>
        <v/>
      </c>
    </row>
    <row r="41">
      <c r="A41" s="125">
        <f>'List of Students'!A29</f>
        <v>25</v>
      </c>
      <c r="B41" s="125" t="str">
        <f>'List of Students'!B29</f>
        <v/>
      </c>
      <c r="C41" s="125" t="str">
        <f>'List of Students'!C29</f>
        <v/>
      </c>
      <c r="D41" s="204"/>
      <c r="E41" s="203"/>
      <c r="F41" s="203"/>
      <c r="G41" s="166" t="str">
        <f t="shared" si="7"/>
        <v/>
      </c>
      <c r="H41" s="201" t="str">
        <f t="shared" si="8"/>
        <v/>
      </c>
      <c r="I41" s="168"/>
      <c r="J41" s="168"/>
      <c r="K41" s="168"/>
      <c r="L41" s="168"/>
      <c r="M41" s="171"/>
      <c r="Y41" s="131" t="str">
        <f>IF($O$12="CO 5",($D$109/$D$110)*100,"")</f>
        <v/>
      </c>
      <c r="Z41" s="132" t="str">
        <f>IF($O$14="CO 5",($E$109/$E$110)*100,"")</f>
        <v/>
      </c>
      <c r="AA41" s="132" t="str">
        <f>IF($O$15="CO 5",($F$109/$F$110)*100,"")</f>
        <v/>
      </c>
    </row>
    <row r="42">
      <c r="A42" s="125">
        <f>'List of Students'!A30</f>
        <v>26</v>
      </c>
      <c r="B42" s="125" t="str">
        <f>'List of Students'!B30</f>
        <v/>
      </c>
      <c r="C42" s="125" t="str">
        <f>'List of Students'!C30</f>
        <v/>
      </c>
      <c r="D42" s="204"/>
      <c r="E42" s="203"/>
      <c r="F42" s="203"/>
      <c r="G42" s="166" t="str">
        <f t="shared" si="7"/>
        <v/>
      </c>
      <c r="H42" s="201" t="str">
        <f t="shared" si="8"/>
        <v/>
      </c>
      <c r="I42" s="168"/>
      <c r="J42" s="168"/>
      <c r="K42" s="168"/>
      <c r="L42" s="168"/>
      <c r="M42" s="171"/>
      <c r="Y42" s="131" t="str">
        <f>IF($Q$12="CO 5",($D$109/$D$110)*100,"")</f>
        <v/>
      </c>
      <c r="Z42" s="132" t="str">
        <f>IF($Q$14="CO 5",($E$109/$E$110)*100,"")</f>
        <v/>
      </c>
      <c r="AA42" s="132" t="str">
        <f>IF($Q$15="CO 5",($F$109/$F$110)*100,"")</f>
        <v/>
      </c>
    </row>
    <row r="43">
      <c r="A43" s="125">
        <f>'List of Students'!A31</f>
        <v>27</v>
      </c>
      <c r="B43" s="125" t="str">
        <f>'List of Students'!B31</f>
        <v/>
      </c>
      <c r="C43" s="125" t="str">
        <f>'List of Students'!C31</f>
        <v/>
      </c>
      <c r="D43" s="204"/>
      <c r="E43" s="203"/>
      <c r="F43" s="203"/>
      <c r="G43" s="166" t="str">
        <f t="shared" si="7"/>
        <v/>
      </c>
      <c r="H43" s="201" t="str">
        <f t="shared" si="8"/>
        <v/>
      </c>
      <c r="I43" s="168"/>
      <c r="J43" s="168"/>
      <c r="K43" s="168"/>
      <c r="L43" s="168"/>
      <c r="M43" s="171"/>
      <c r="Y43" s="131" t="str">
        <f>IF($S$12="CO 5",($D$109/$D$110)*100,"")</f>
        <v/>
      </c>
      <c r="Z43" s="132" t="str">
        <f>IF($S$14="CO 5",($E$109/$E$110)*100,"")</f>
        <v/>
      </c>
      <c r="AA43" s="132" t="str">
        <f>IF($S$15="CO 5",($F$109/$F$110)*100,"")</f>
        <v/>
      </c>
    </row>
    <row r="44">
      <c r="A44" s="125">
        <f>'List of Students'!A32</f>
        <v>28</v>
      </c>
      <c r="B44" s="125" t="str">
        <f>'List of Students'!B32</f>
        <v/>
      </c>
      <c r="C44" s="125" t="str">
        <f>'List of Students'!C32</f>
        <v/>
      </c>
      <c r="D44" s="204"/>
      <c r="E44" s="203"/>
      <c r="F44" s="203"/>
      <c r="G44" s="166" t="str">
        <f t="shared" si="7"/>
        <v/>
      </c>
      <c r="H44" s="201" t="str">
        <f t="shared" si="8"/>
        <v/>
      </c>
      <c r="I44" s="168"/>
      <c r="J44" s="168"/>
      <c r="K44" s="168"/>
      <c r="L44" s="168"/>
      <c r="M44" s="171"/>
      <c r="Y44" s="131" t="str">
        <f>IF($U$12="CO 5",($D$109/$D$110)*100,"")</f>
        <v/>
      </c>
      <c r="Z44" s="132" t="str">
        <f>IF($U$14="CO 5",($E$109/$E$110)*100,"")</f>
        <v/>
      </c>
      <c r="AA44" s="132" t="str">
        <f>IF($U$15="CO 5",($F$109/$F$110)*100,"")</f>
        <v/>
      </c>
    </row>
    <row r="45">
      <c r="A45" s="125">
        <f>'List of Students'!A33</f>
        <v>29</v>
      </c>
      <c r="B45" s="125" t="str">
        <f>'List of Students'!B33</f>
        <v/>
      </c>
      <c r="C45" s="125" t="str">
        <f>'List of Students'!C33</f>
        <v/>
      </c>
      <c r="D45" s="204"/>
      <c r="E45" s="203"/>
      <c r="F45" s="203"/>
      <c r="G45" s="166" t="str">
        <f t="shared" si="7"/>
        <v/>
      </c>
      <c r="H45" s="201" t="str">
        <f t="shared" si="8"/>
        <v/>
      </c>
      <c r="I45" s="168"/>
      <c r="J45" s="168"/>
      <c r="K45" s="168"/>
      <c r="L45" s="168"/>
      <c r="M45" s="171"/>
      <c r="Y45" s="147" t="str">
        <f t="shared" ref="Y45:AA45" si="12">IF(COUNTBLANK(Y39:Y44)=6,"",AVERAGE(Y39:Y44))</f>
        <v/>
      </c>
      <c r="Z45" s="147" t="str">
        <f t="shared" si="12"/>
        <v/>
      </c>
      <c r="AA45" s="147" t="str">
        <f t="shared" si="12"/>
        <v/>
      </c>
    </row>
    <row r="46">
      <c r="A46" s="125">
        <f>'List of Students'!A34</f>
        <v>30</v>
      </c>
      <c r="B46" s="125" t="str">
        <f>'List of Students'!B34</f>
        <v/>
      </c>
      <c r="C46" s="125" t="str">
        <f>'List of Students'!C34</f>
        <v/>
      </c>
      <c r="D46" s="204"/>
      <c r="E46" s="203"/>
      <c r="F46" s="203"/>
      <c r="G46" s="166" t="str">
        <f t="shared" si="7"/>
        <v/>
      </c>
      <c r="H46" s="201" t="str">
        <f t="shared" si="8"/>
        <v/>
      </c>
      <c r="I46" s="168"/>
      <c r="J46" s="168"/>
      <c r="K46" s="168"/>
      <c r="L46" s="168"/>
      <c r="M46" s="171"/>
      <c r="Y46" s="127" t="s">
        <v>148</v>
      </c>
      <c r="Z46" s="3"/>
      <c r="AA46" s="4"/>
    </row>
    <row r="47">
      <c r="A47" s="125">
        <f>'List of Students'!A35</f>
        <v>31</v>
      </c>
      <c r="B47" s="125" t="str">
        <f>'List of Students'!B35</f>
        <v/>
      </c>
      <c r="C47" s="125" t="str">
        <f>'List of Students'!C35</f>
        <v/>
      </c>
      <c r="D47" s="204"/>
      <c r="E47" s="203"/>
      <c r="F47" s="203"/>
      <c r="G47" s="166" t="str">
        <f t="shared" si="7"/>
        <v/>
      </c>
      <c r="H47" s="201" t="str">
        <f t="shared" si="8"/>
        <v/>
      </c>
      <c r="I47" s="168"/>
      <c r="J47" s="168"/>
      <c r="K47" s="168"/>
      <c r="L47" s="168"/>
      <c r="M47" s="171"/>
      <c r="Y47" s="129" t="s">
        <v>192</v>
      </c>
      <c r="Z47" s="129" t="s">
        <v>193</v>
      </c>
      <c r="AA47" s="129" t="s">
        <v>194</v>
      </c>
    </row>
    <row r="48">
      <c r="A48" s="125">
        <f>'List of Students'!A36</f>
        <v>32</v>
      </c>
      <c r="B48" s="125" t="str">
        <f>'List of Students'!B36</f>
        <v/>
      </c>
      <c r="C48" s="125" t="str">
        <f>'List of Students'!C36</f>
        <v/>
      </c>
      <c r="D48" s="204"/>
      <c r="E48" s="203"/>
      <c r="F48" s="203"/>
      <c r="G48" s="166" t="str">
        <f t="shared" si="7"/>
        <v/>
      </c>
      <c r="H48" s="201" t="str">
        <f t="shared" si="8"/>
        <v/>
      </c>
      <c r="I48" s="168"/>
      <c r="J48" s="168"/>
      <c r="K48" s="168"/>
      <c r="L48" s="168"/>
      <c r="M48" s="171"/>
      <c r="Y48" s="131" t="str">
        <f>IF($K$12="CO 6",($D$109/$D$110)*100,"")</f>
        <v/>
      </c>
      <c r="Z48" s="132" t="str">
        <f>IF($K$14="CO 6",($E$109/$E$110)*100,"")</f>
        <v/>
      </c>
      <c r="AA48" s="132" t="str">
        <f>IF($K$15="CO 6",($F$109/$F$110)*100,"")</f>
        <v/>
      </c>
    </row>
    <row r="49">
      <c r="A49" s="125">
        <f>'List of Students'!A37</f>
        <v>33</v>
      </c>
      <c r="B49" s="125" t="str">
        <f>'List of Students'!B37</f>
        <v/>
      </c>
      <c r="C49" s="125" t="str">
        <f>'List of Students'!C37</f>
        <v/>
      </c>
      <c r="D49" s="204"/>
      <c r="E49" s="203"/>
      <c r="F49" s="203"/>
      <c r="G49" s="166" t="str">
        <f t="shared" si="7"/>
        <v/>
      </c>
      <c r="H49" s="201" t="str">
        <f t="shared" si="8"/>
        <v/>
      </c>
      <c r="I49" s="168"/>
      <c r="J49" s="168"/>
      <c r="K49" s="168"/>
      <c r="L49" s="168"/>
      <c r="M49" s="171"/>
      <c r="Y49" s="131" t="str">
        <f>IF($M$12="CO 6",($D$109/$D$110)*100,"")</f>
        <v/>
      </c>
      <c r="Z49" s="132" t="str">
        <f>IF($M$14="CO 6",($E$109/$E$110)*100,"")</f>
        <v/>
      </c>
      <c r="AA49" s="132" t="str">
        <f>IF($M$15="CO 6",($F$109/$F$110)*100,"")</f>
        <v/>
      </c>
    </row>
    <row r="50">
      <c r="A50" s="125">
        <f>'List of Students'!A38</f>
        <v>34</v>
      </c>
      <c r="B50" s="125" t="str">
        <f>'List of Students'!B38</f>
        <v/>
      </c>
      <c r="C50" s="125" t="str">
        <f>'List of Students'!C38</f>
        <v/>
      </c>
      <c r="D50" s="204"/>
      <c r="E50" s="205"/>
      <c r="F50" s="205"/>
      <c r="G50" s="166" t="str">
        <f t="shared" si="7"/>
        <v/>
      </c>
      <c r="H50" s="201" t="str">
        <f t="shared" si="8"/>
        <v/>
      </c>
      <c r="I50" s="168"/>
      <c r="J50" s="168"/>
      <c r="K50" s="168"/>
      <c r="L50" s="168"/>
      <c r="M50" s="171"/>
      <c r="Y50" s="131" t="str">
        <f>IF($O$12="CO 6",($D$109/$D$110)*100,"")</f>
        <v/>
      </c>
      <c r="Z50" s="132" t="str">
        <f>IF($O$14="CO 6",($E$109/$E$110)*100,"")</f>
        <v/>
      </c>
      <c r="AA50" s="132" t="str">
        <f>IF($O$15="CO 6",($F$109/$F$110)*100,"")</f>
        <v/>
      </c>
    </row>
    <row r="51">
      <c r="A51" s="125">
        <f>'List of Students'!A39</f>
        <v>35</v>
      </c>
      <c r="B51" s="125" t="str">
        <f>'List of Students'!B39</f>
        <v/>
      </c>
      <c r="C51" s="125" t="str">
        <f>'List of Students'!C39</f>
        <v/>
      </c>
      <c r="D51" s="204"/>
      <c r="E51" s="205"/>
      <c r="F51" s="203"/>
      <c r="G51" s="166" t="str">
        <f t="shared" si="7"/>
        <v/>
      </c>
      <c r="H51" s="201" t="str">
        <f t="shared" si="8"/>
        <v/>
      </c>
      <c r="I51" s="168"/>
      <c r="J51" s="168"/>
      <c r="K51" s="168"/>
      <c r="L51" s="168"/>
      <c r="M51" s="171"/>
      <c r="Y51" s="131" t="str">
        <f>IF($Q$12="CO 6",($D$109/$D$110)*100,"")</f>
        <v/>
      </c>
      <c r="Z51" s="132" t="str">
        <f>IF($Q$14="CO 6",($E$109/$E$110)*100,"")</f>
        <v/>
      </c>
      <c r="AA51" s="132" t="str">
        <f>IF($Q$15="CO 6",($F$109/$F$110)*100,"")</f>
        <v/>
      </c>
    </row>
    <row r="52">
      <c r="A52" s="125">
        <f>'List of Students'!A40</f>
        <v>36</v>
      </c>
      <c r="B52" s="125" t="str">
        <f>'List of Students'!B40</f>
        <v/>
      </c>
      <c r="C52" s="125" t="str">
        <f>'List of Students'!C40</f>
        <v/>
      </c>
      <c r="D52" s="204"/>
      <c r="E52" s="203"/>
      <c r="F52" s="203"/>
      <c r="G52" s="166" t="str">
        <f t="shared" si="7"/>
        <v/>
      </c>
      <c r="H52" s="201" t="str">
        <f t="shared" si="8"/>
        <v/>
      </c>
      <c r="I52" s="168"/>
      <c r="J52" s="168"/>
      <c r="K52" s="168"/>
      <c r="L52" s="168"/>
      <c r="M52" s="171"/>
      <c r="Y52" s="131" t="str">
        <f>IF($S$12="CO 6",($D$109/$D$110)*100,"")</f>
        <v/>
      </c>
      <c r="Z52" s="132" t="str">
        <f>IF($S$14="CO 6",($E$109/$E$110)*100,"")</f>
        <v/>
      </c>
      <c r="AA52" s="132" t="str">
        <f>IF($S$15="CO 6",($F$109/$F$110)*100,"")</f>
        <v/>
      </c>
    </row>
    <row r="53">
      <c r="A53" s="125">
        <f>'List of Students'!A41</f>
        <v>37</v>
      </c>
      <c r="B53" s="125" t="str">
        <f>'List of Students'!B41</f>
        <v/>
      </c>
      <c r="C53" s="125" t="str">
        <f>'List of Students'!C41</f>
        <v/>
      </c>
      <c r="D53" s="204"/>
      <c r="E53" s="203"/>
      <c r="F53" s="203"/>
      <c r="G53" s="166" t="str">
        <f t="shared" si="7"/>
        <v/>
      </c>
      <c r="H53" s="201" t="str">
        <f t="shared" si="8"/>
        <v/>
      </c>
      <c r="I53" s="168"/>
      <c r="J53" s="168"/>
      <c r="K53" s="168"/>
      <c r="L53" s="168"/>
      <c r="M53" s="171"/>
      <c r="Y53" s="131" t="str">
        <f>IF($U$12="CO 6",($D$109/$D$110)*100,"")</f>
        <v/>
      </c>
      <c r="Z53" s="132" t="str">
        <f>IF($U$14="CO 6",($E$109/$E$110)*100,"")</f>
        <v/>
      </c>
      <c r="AA53" s="132" t="str">
        <f>IF($U$15="CO 6",($F$109/$F$110)*100,"")</f>
        <v/>
      </c>
    </row>
    <row r="54">
      <c r="A54" s="125">
        <f>'List of Students'!A42</f>
        <v>38</v>
      </c>
      <c r="B54" s="125" t="str">
        <f>'List of Students'!B42</f>
        <v/>
      </c>
      <c r="C54" s="125" t="str">
        <f>'List of Students'!C42</f>
        <v/>
      </c>
      <c r="D54" s="204"/>
      <c r="E54" s="203"/>
      <c r="F54" s="203"/>
      <c r="G54" s="166" t="str">
        <f t="shared" si="7"/>
        <v/>
      </c>
      <c r="H54" s="201" t="str">
        <f t="shared" si="8"/>
        <v/>
      </c>
      <c r="I54" s="168"/>
      <c r="J54" s="168"/>
      <c r="K54" s="168"/>
      <c r="L54" s="168"/>
      <c r="M54" s="171"/>
      <c r="Y54" s="147" t="str">
        <f t="shared" ref="Y54:AA54" si="13">IF(COUNTBLANK(Y48:Y53)=6,"",AVERAGE(Y48:Y53))</f>
        <v/>
      </c>
      <c r="Z54" s="147" t="str">
        <f t="shared" si="13"/>
        <v/>
      </c>
      <c r="AA54" s="147" t="str">
        <f t="shared" si="13"/>
        <v/>
      </c>
    </row>
    <row r="55">
      <c r="A55" s="125">
        <f>'List of Students'!A43</f>
        <v>39</v>
      </c>
      <c r="B55" s="125" t="str">
        <f>'List of Students'!B43</f>
        <v/>
      </c>
      <c r="C55" s="125" t="str">
        <f>'List of Students'!C43</f>
        <v/>
      </c>
      <c r="D55" s="204"/>
      <c r="E55" s="203"/>
      <c r="F55" s="203"/>
      <c r="G55" s="166" t="str">
        <f t="shared" si="7"/>
        <v/>
      </c>
      <c r="H55" s="201" t="str">
        <f t="shared" si="8"/>
        <v/>
      </c>
      <c r="I55" s="168"/>
      <c r="J55" s="168"/>
      <c r="K55" s="168"/>
      <c r="L55" s="168"/>
      <c r="M55" s="171"/>
      <c r="Y55" s="183"/>
      <c r="Z55" s="183"/>
      <c r="AA55" s="183"/>
    </row>
    <row r="56">
      <c r="A56" s="125">
        <f>'List of Students'!A44</f>
        <v>40</v>
      </c>
      <c r="B56" s="125" t="str">
        <f>'List of Students'!B44</f>
        <v/>
      </c>
      <c r="C56" s="125" t="str">
        <f>'List of Students'!C44</f>
        <v/>
      </c>
      <c r="D56" s="204"/>
      <c r="E56" s="203"/>
      <c r="F56" s="203"/>
      <c r="G56" s="166" t="str">
        <f t="shared" si="7"/>
        <v/>
      </c>
      <c r="H56" s="201" t="str">
        <f t="shared" si="8"/>
        <v/>
      </c>
      <c r="I56" s="168"/>
      <c r="J56" s="168"/>
      <c r="K56" s="168"/>
      <c r="L56" s="168"/>
      <c r="M56" s="171"/>
      <c r="Y56" s="183"/>
      <c r="Z56" s="183"/>
      <c r="AA56" s="183"/>
    </row>
    <row r="57">
      <c r="A57" s="125">
        <f>'List of Students'!A45</f>
        <v>41</v>
      </c>
      <c r="B57" s="125" t="str">
        <f>'List of Students'!B45</f>
        <v/>
      </c>
      <c r="C57" s="125" t="str">
        <f>'List of Students'!C45</f>
        <v/>
      </c>
      <c r="D57" s="204"/>
      <c r="E57" s="205"/>
      <c r="F57" s="203"/>
      <c r="G57" s="166" t="str">
        <f t="shared" si="7"/>
        <v/>
      </c>
      <c r="H57" s="201" t="str">
        <f t="shared" si="8"/>
        <v/>
      </c>
      <c r="I57" s="168"/>
      <c r="J57" s="168"/>
      <c r="K57" s="168"/>
      <c r="L57" s="168"/>
      <c r="M57" s="171"/>
      <c r="Y57" s="139"/>
      <c r="Z57" s="139"/>
      <c r="AA57" s="139"/>
    </row>
    <row r="58">
      <c r="A58" s="125">
        <f>'List of Students'!A46</f>
        <v>42</v>
      </c>
      <c r="B58" s="125" t="str">
        <f>'List of Students'!B46</f>
        <v/>
      </c>
      <c r="C58" s="125" t="str">
        <f>'List of Students'!C46</f>
        <v/>
      </c>
      <c r="D58" s="204"/>
      <c r="E58" s="203"/>
      <c r="F58" s="203"/>
      <c r="G58" s="166" t="str">
        <f t="shared" si="7"/>
        <v/>
      </c>
      <c r="H58" s="201" t="str">
        <f t="shared" si="8"/>
        <v/>
      </c>
      <c r="I58" s="168"/>
      <c r="J58" s="168"/>
      <c r="K58" s="168"/>
      <c r="L58" s="168"/>
      <c r="M58" s="171"/>
      <c r="Y58" s="184"/>
    </row>
    <row r="59">
      <c r="A59" s="125">
        <f>'List of Students'!A47</f>
        <v>43</v>
      </c>
      <c r="B59" s="125" t="str">
        <f>'List of Students'!B47</f>
        <v/>
      </c>
      <c r="C59" s="125" t="str">
        <f>'List of Students'!C47</f>
        <v/>
      </c>
      <c r="D59" s="204"/>
      <c r="E59" s="205"/>
      <c r="F59" s="203"/>
      <c r="G59" s="166" t="str">
        <f t="shared" si="7"/>
        <v/>
      </c>
      <c r="H59" s="201" t="str">
        <f t="shared" si="8"/>
        <v/>
      </c>
      <c r="I59" s="168"/>
      <c r="J59" s="168"/>
      <c r="K59" s="168"/>
      <c r="L59" s="168"/>
      <c r="M59" s="171"/>
      <c r="Y59" s="184"/>
      <c r="Z59" s="184"/>
      <c r="AA59" s="184"/>
    </row>
    <row r="60">
      <c r="A60" s="125">
        <f>'List of Students'!A48</f>
        <v>44</v>
      </c>
      <c r="B60" s="125" t="str">
        <f>'List of Students'!B48</f>
        <v/>
      </c>
      <c r="C60" s="125" t="str">
        <f>'List of Students'!C48</f>
        <v/>
      </c>
      <c r="D60" s="204"/>
      <c r="E60" s="203"/>
      <c r="F60" s="203"/>
      <c r="G60" s="166" t="str">
        <f t="shared" si="7"/>
        <v/>
      </c>
      <c r="H60" s="201" t="str">
        <f t="shared" si="8"/>
        <v/>
      </c>
      <c r="I60" s="168"/>
      <c r="J60" s="168"/>
      <c r="K60" s="168"/>
      <c r="L60" s="168"/>
      <c r="M60" s="171"/>
      <c r="Y60" s="183"/>
      <c r="Z60" s="183"/>
      <c r="AA60" s="183"/>
    </row>
    <row r="61">
      <c r="A61" s="125">
        <f>'List of Students'!A49</f>
        <v>45</v>
      </c>
      <c r="B61" s="125" t="str">
        <f>'List of Students'!B49</f>
        <v/>
      </c>
      <c r="C61" s="125" t="str">
        <f>'List of Students'!C49</f>
        <v/>
      </c>
      <c r="D61" s="204"/>
      <c r="E61" s="203"/>
      <c r="F61" s="203"/>
      <c r="G61" s="166" t="str">
        <f t="shared" si="7"/>
        <v/>
      </c>
      <c r="H61" s="201" t="str">
        <f t="shared" si="8"/>
        <v/>
      </c>
      <c r="I61" s="168"/>
      <c r="J61" s="168"/>
      <c r="K61" s="168"/>
      <c r="L61" s="168"/>
      <c r="M61" s="171"/>
      <c r="Y61" s="183"/>
      <c r="Z61" s="183"/>
      <c r="AA61" s="183"/>
    </row>
    <row r="62">
      <c r="A62" s="125">
        <f>'List of Students'!A50</f>
        <v>46</v>
      </c>
      <c r="B62" s="125" t="str">
        <f>'List of Students'!B50</f>
        <v/>
      </c>
      <c r="C62" s="125" t="str">
        <f>'List of Students'!C50</f>
        <v/>
      </c>
      <c r="D62" s="204"/>
      <c r="E62" s="203"/>
      <c r="F62" s="203"/>
      <c r="G62" s="166" t="str">
        <f t="shared" si="7"/>
        <v/>
      </c>
      <c r="H62" s="201" t="str">
        <f t="shared" si="8"/>
        <v/>
      </c>
      <c r="I62" s="168"/>
      <c r="J62" s="168"/>
      <c r="K62" s="168"/>
      <c r="L62" s="168"/>
      <c r="M62" s="171"/>
      <c r="Y62" s="183"/>
      <c r="Z62" s="183"/>
      <c r="AA62" s="183"/>
    </row>
    <row r="63">
      <c r="A63" s="125">
        <f>'List of Students'!A51</f>
        <v>47</v>
      </c>
      <c r="B63" s="125" t="str">
        <f>'List of Students'!B51</f>
        <v/>
      </c>
      <c r="C63" s="125" t="str">
        <f>'List of Students'!C51</f>
        <v/>
      </c>
      <c r="D63" s="204"/>
      <c r="E63" s="205"/>
      <c r="F63" s="203"/>
      <c r="G63" s="166" t="str">
        <f t="shared" si="7"/>
        <v/>
      </c>
      <c r="H63" s="201" t="str">
        <f t="shared" si="8"/>
        <v/>
      </c>
      <c r="I63" s="168"/>
      <c r="J63" s="168"/>
      <c r="K63" s="168"/>
      <c r="L63" s="168"/>
      <c r="M63" s="171"/>
      <c r="Y63" s="183"/>
      <c r="Z63" s="183"/>
      <c r="AA63" s="183"/>
    </row>
    <row r="64">
      <c r="A64" s="125">
        <f>'List of Students'!A52</f>
        <v>48</v>
      </c>
      <c r="B64" s="125" t="str">
        <f>'List of Students'!B52</f>
        <v/>
      </c>
      <c r="C64" s="125" t="str">
        <f>'List of Students'!C52</f>
        <v/>
      </c>
      <c r="D64" s="204"/>
      <c r="E64" s="203"/>
      <c r="F64" s="203"/>
      <c r="G64" s="166" t="str">
        <f t="shared" si="7"/>
        <v/>
      </c>
      <c r="H64" s="201" t="str">
        <f t="shared" si="8"/>
        <v/>
      </c>
      <c r="I64" s="168"/>
      <c r="J64" s="168"/>
      <c r="K64" s="168"/>
      <c r="L64" s="168"/>
      <c r="M64" s="171"/>
      <c r="Y64" s="183"/>
      <c r="Z64" s="183"/>
      <c r="AA64" s="183"/>
    </row>
    <row r="65">
      <c r="A65" s="125">
        <f>'List of Students'!A53</f>
        <v>49</v>
      </c>
      <c r="B65" s="125" t="str">
        <f>'List of Students'!B53</f>
        <v/>
      </c>
      <c r="C65" s="125" t="str">
        <f>'List of Students'!C53</f>
        <v/>
      </c>
      <c r="D65" s="204"/>
      <c r="E65" s="203"/>
      <c r="F65" s="203"/>
      <c r="G65" s="166" t="str">
        <f t="shared" si="7"/>
        <v/>
      </c>
      <c r="H65" s="201" t="str">
        <f t="shared" si="8"/>
        <v/>
      </c>
      <c r="I65" s="168"/>
      <c r="J65" s="168"/>
      <c r="K65" s="168"/>
      <c r="L65" s="168"/>
      <c r="M65" s="171"/>
      <c r="Y65" s="183"/>
      <c r="Z65" s="183"/>
      <c r="AA65" s="183"/>
    </row>
    <row r="66">
      <c r="A66" s="125">
        <f>'List of Students'!A54</f>
        <v>50</v>
      </c>
      <c r="B66" s="125" t="str">
        <f>'List of Students'!B54</f>
        <v/>
      </c>
      <c r="C66" s="125" t="str">
        <f>'List of Students'!C54</f>
        <v/>
      </c>
      <c r="D66" s="204"/>
      <c r="E66" s="203"/>
      <c r="F66" s="203"/>
      <c r="G66" s="166" t="str">
        <f t="shared" si="7"/>
        <v/>
      </c>
      <c r="H66" s="201" t="str">
        <f t="shared" si="8"/>
        <v/>
      </c>
      <c r="I66" s="168"/>
      <c r="J66" s="168"/>
      <c r="K66" s="168"/>
      <c r="L66" s="168"/>
      <c r="M66" s="171"/>
      <c r="Y66" s="183"/>
      <c r="Z66" s="183"/>
      <c r="AA66" s="183"/>
    </row>
    <row r="67">
      <c r="A67" s="125">
        <f>'List of Students'!A55</f>
        <v>51</v>
      </c>
      <c r="B67" s="125" t="str">
        <f>'List of Students'!B55</f>
        <v/>
      </c>
      <c r="C67" s="125" t="str">
        <f>'List of Students'!C55</f>
        <v/>
      </c>
      <c r="D67" s="204"/>
      <c r="E67" s="203"/>
      <c r="F67" s="203"/>
      <c r="G67" s="166" t="str">
        <f t="shared" si="7"/>
        <v/>
      </c>
      <c r="H67" s="201" t="str">
        <f t="shared" si="8"/>
        <v/>
      </c>
      <c r="I67" s="168"/>
      <c r="J67" s="168"/>
      <c r="K67" s="168"/>
      <c r="L67" s="168"/>
      <c r="M67" s="171"/>
    </row>
    <row r="68">
      <c r="A68" s="125">
        <f>'List of Students'!A56</f>
        <v>52</v>
      </c>
      <c r="B68" s="125" t="str">
        <f>'List of Students'!B56</f>
        <v/>
      </c>
      <c r="C68" s="125" t="str">
        <f>'List of Students'!C56</f>
        <v/>
      </c>
      <c r="D68" s="204"/>
      <c r="E68" s="205"/>
      <c r="F68" s="203"/>
      <c r="G68" s="166" t="str">
        <f t="shared" si="7"/>
        <v/>
      </c>
      <c r="H68" s="201" t="str">
        <f t="shared" si="8"/>
        <v/>
      </c>
      <c r="I68" s="168"/>
      <c r="J68" s="168"/>
      <c r="K68" s="168"/>
      <c r="L68" s="168"/>
      <c r="M68" s="171"/>
    </row>
    <row r="69">
      <c r="A69" s="125">
        <f>'List of Students'!A57</f>
        <v>53</v>
      </c>
      <c r="B69" s="125" t="str">
        <f>'List of Students'!B57</f>
        <v/>
      </c>
      <c r="C69" s="125" t="str">
        <f>'List of Students'!C57</f>
        <v/>
      </c>
      <c r="D69" s="204"/>
      <c r="E69" s="203"/>
      <c r="F69" s="203"/>
      <c r="G69" s="166" t="str">
        <f t="shared" si="7"/>
        <v/>
      </c>
      <c r="H69" s="201" t="str">
        <f t="shared" si="8"/>
        <v/>
      </c>
      <c r="I69" s="168"/>
      <c r="J69" s="168"/>
      <c r="K69" s="168"/>
      <c r="L69" s="168"/>
      <c r="M69" s="171"/>
    </row>
    <row r="70">
      <c r="A70" s="125">
        <f>'List of Students'!A58</f>
        <v>54</v>
      </c>
      <c r="B70" s="125" t="str">
        <f>'List of Students'!B58</f>
        <v/>
      </c>
      <c r="C70" s="125" t="str">
        <f>'List of Students'!C58</f>
        <v/>
      </c>
      <c r="D70" s="204"/>
      <c r="E70" s="205"/>
      <c r="F70" s="203"/>
      <c r="G70" s="166" t="str">
        <f t="shared" si="7"/>
        <v/>
      </c>
      <c r="H70" s="201" t="str">
        <f t="shared" si="8"/>
        <v/>
      </c>
      <c r="I70" s="168"/>
      <c r="J70" s="168"/>
      <c r="K70" s="168"/>
      <c r="L70" s="168"/>
      <c r="M70" s="171"/>
    </row>
    <row r="71">
      <c r="A71" s="125">
        <f>'List of Students'!A59</f>
        <v>55</v>
      </c>
      <c r="B71" s="125" t="str">
        <f>'List of Students'!B59</f>
        <v/>
      </c>
      <c r="C71" s="125" t="str">
        <f>'List of Students'!C59</f>
        <v/>
      </c>
      <c r="D71" s="204"/>
      <c r="E71" s="205"/>
      <c r="F71" s="203"/>
      <c r="G71" s="166" t="str">
        <f t="shared" si="7"/>
        <v/>
      </c>
      <c r="H71" s="201" t="str">
        <f t="shared" si="8"/>
        <v/>
      </c>
      <c r="I71" s="168"/>
      <c r="J71" s="168"/>
      <c r="K71" s="168"/>
      <c r="L71" s="168"/>
      <c r="M71" s="171"/>
    </row>
    <row r="72">
      <c r="A72" s="125">
        <f>'List of Students'!A60</f>
        <v>56</v>
      </c>
      <c r="B72" s="125" t="str">
        <f>'List of Students'!B60</f>
        <v/>
      </c>
      <c r="C72" s="125" t="str">
        <f>'List of Students'!C60</f>
        <v/>
      </c>
      <c r="D72" s="204"/>
      <c r="E72" s="203"/>
      <c r="F72" s="203"/>
      <c r="G72" s="166" t="str">
        <f t="shared" si="7"/>
        <v/>
      </c>
      <c r="H72" s="201" t="str">
        <f t="shared" si="8"/>
        <v/>
      </c>
      <c r="I72" s="168"/>
      <c r="J72" s="168"/>
      <c r="K72" s="168"/>
      <c r="L72" s="168"/>
      <c r="M72" s="171"/>
    </row>
    <row r="73">
      <c r="A73" s="125">
        <f>'List of Students'!A61</f>
        <v>57</v>
      </c>
      <c r="B73" s="125" t="str">
        <f>'List of Students'!B61</f>
        <v/>
      </c>
      <c r="C73" s="125" t="str">
        <f>'List of Students'!C61</f>
        <v/>
      </c>
      <c r="D73" s="204"/>
      <c r="E73" s="203"/>
      <c r="F73" s="203"/>
      <c r="G73" s="166" t="str">
        <f t="shared" si="7"/>
        <v/>
      </c>
      <c r="H73" s="201" t="str">
        <f t="shared" si="8"/>
        <v/>
      </c>
      <c r="I73" s="168"/>
      <c r="J73" s="168"/>
      <c r="K73" s="168"/>
      <c r="L73" s="168"/>
      <c r="M73" s="171"/>
    </row>
    <row r="74">
      <c r="A74" s="125">
        <f>'List of Students'!A62</f>
        <v>58</v>
      </c>
      <c r="B74" s="125" t="str">
        <f>'List of Students'!B62</f>
        <v/>
      </c>
      <c r="C74" s="125" t="str">
        <f>'List of Students'!C62</f>
        <v/>
      </c>
      <c r="D74" s="204"/>
      <c r="E74" s="203"/>
      <c r="F74" s="203"/>
      <c r="G74" s="166" t="str">
        <f t="shared" si="7"/>
        <v/>
      </c>
      <c r="H74" s="201" t="str">
        <f t="shared" si="8"/>
        <v/>
      </c>
      <c r="I74" s="168"/>
      <c r="J74" s="168"/>
      <c r="K74" s="168"/>
      <c r="L74" s="168"/>
      <c r="M74" s="171"/>
    </row>
    <row r="75">
      <c r="A75" s="125">
        <f>'List of Students'!A63</f>
        <v>59</v>
      </c>
      <c r="B75" s="125" t="str">
        <f>'List of Students'!B63</f>
        <v/>
      </c>
      <c r="C75" s="125" t="str">
        <f>'List of Students'!C63</f>
        <v/>
      </c>
      <c r="D75" s="204"/>
      <c r="E75" s="203"/>
      <c r="F75" s="203"/>
      <c r="G75" s="166" t="str">
        <f t="shared" si="7"/>
        <v/>
      </c>
      <c r="H75" s="201" t="str">
        <f t="shared" si="8"/>
        <v/>
      </c>
      <c r="I75" s="168"/>
      <c r="J75" s="168"/>
      <c r="K75" s="168"/>
      <c r="L75" s="168"/>
      <c r="M75" s="171"/>
    </row>
    <row r="76">
      <c r="A76" s="125">
        <f>'List of Students'!A64</f>
        <v>60</v>
      </c>
      <c r="B76" s="125" t="str">
        <f>'List of Students'!B64</f>
        <v/>
      </c>
      <c r="C76" s="125" t="str">
        <f>'List of Students'!C64</f>
        <v/>
      </c>
      <c r="D76" s="204"/>
      <c r="E76" s="205"/>
      <c r="F76" s="203"/>
      <c r="G76" s="166" t="str">
        <f t="shared" si="7"/>
        <v/>
      </c>
      <c r="H76" s="201" t="str">
        <f t="shared" si="8"/>
        <v/>
      </c>
      <c r="I76" s="168"/>
      <c r="J76" s="168"/>
      <c r="K76" s="168"/>
      <c r="L76" s="168"/>
      <c r="M76" s="171"/>
    </row>
    <row r="77">
      <c r="A77" s="125">
        <f>'List of Students'!A65</f>
        <v>61</v>
      </c>
      <c r="B77" s="125" t="str">
        <f>'List of Students'!B65</f>
        <v/>
      </c>
      <c r="C77" s="125" t="str">
        <f>'List of Students'!C65</f>
        <v/>
      </c>
      <c r="D77" s="204"/>
      <c r="E77" s="203"/>
      <c r="F77" s="203"/>
      <c r="G77" s="166" t="str">
        <f t="shared" si="7"/>
        <v/>
      </c>
      <c r="H77" s="201" t="str">
        <f t="shared" si="8"/>
        <v/>
      </c>
      <c r="I77" s="168"/>
      <c r="J77" s="168"/>
      <c r="K77" s="168"/>
      <c r="L77" s="168"/>
      <c r="M77" s="171"/>
    </row>
    <row r="78">
      <c r="A78" s="125">
        <f>'List of Students'!A66</f>
        <v>62</v>
      </c>
      <c r="B78" s="125" t="str">
        <f>'List of Students'!B66</f>
        <v/>
      </c>
      <c r="C78" s="125" t="str">
        <f>'List of Students'!C66</f>
        <v/>
      </c>
      <c r="D78" s="204"/>
      <c r="E78" s="205"/>
      <c r="F78" s="203"/>
      <c r="G78" s="166" t="str">
        <f t="shared" si="7"/>
        <v/>
      </c>
      <c r="H78" s="201" t="str">
        <f t="shared" si="8"/>
        <v/>
      </c>
      <c r="I78" s="168"/>
      <c r="J78" s="168"/>
      <c r="K78" s="168"/>
      <c r="L78" s="168"/>
      <c r="M78" s="171"/>
    </row>
    <row r="79">
      <c r="A79" s="125">
        <f>'List of Students'!A67</f>
        <v>63</v>
      </c>
      <c r="B79" s="125" t="str">
        <f>'List of Students'!B67</f>
        <v/>
      </c>
      <c r="C79" s="125" t="str">
        <f>'List of Students'!C67</f>
        <v/>
      </c>
      <c r="D79" s="204"/>
      <c r="E79" s="203"/>
      <c r="F79" s="203"/>
      <c r="G79" s="166" t="str">
        <f t="shared" si="7"/>
        <v/>
      </c>
      <c r="H79" s="201" t="str">
        <f t="shared" si="8"/>
        <v/>
      </c>
      <c r="I79" s="168"/>
      <c r="J79" s="168"/>
      <c r="K79" s="168"/>
      <c r="L79" s="168"/>
      <c r="M79" s="171"/>
    </row>
    <row r="80">
      <c r="A80" s="125">
        <f>'List of Students'!A68</f>
        <v>64</v>
      </c>
      <c r="B80" s="125" t="str">
        <f>'List of Students'!B68</f>
        <v/>
      </c>
      <c r="C80" s="125" t="str">
        <f>'List of Students'!C68</f>
        <v/>
      </c>
      <c r="D80" s="204"/>
      <c r="E80" s="203"/>
      <c r="F80" s="203"/>
      <c r="G80" s="166" t="str">
        <f t="shared" si="7"/>
        <v/>
      </c>
      <c r="H80" s="201" t="str">
        <f t="shared" si="8"/>
        <v/>
      </c>
      <c r="I80" s="168"/>
      <c r="J80" s="168"/>
      <c r="K80" s="168"/>
      <c r="L80" s="168"/>
      <c r="M80" s="171"/>
    </row>
    <row r="81">
      <c r="A81" s="125">
        <f>'List of Students'!A69</f>
        <v>65</v>
      </c>
      <c r="B81" s="125" t="str">
        <f>'List of Students'!B69</f>
        <v/>
      </c>
      <c r="C81" s="125" t="str">
        <f>'List of Students'!C69</f>
        <v/>
      </c>
      <c r="D81" s="204"/>
      <c r="E81" s="203"/>
      <c r="F81" s="203"/>
      <c r="G81" s="166" t="str">
        <f t="shared" si="7"/>
        <v/>
      </c>
      <c r="H81" s="201" t="str">
        <f t="shared" si="8"/>
        <v/>
      </c>
      <c r="I81" s="168"/>
      <c r="J81" s="168"/>
      <c r="K81" s="168"/>
      <c r="L81" s="168"/>
      <c r="M81" s="171"/>
    </row>
    <row r="82">
      <c r="A82" s="125">
        <f>'List of Students'!A70</f>
        <v>66</v>
      </c>
      <c r="B82" s="125" t="str">
        <f>'List of Students'!B70</f>
        <v/>
      </c>
      <c r="C82" s="125" t="str">
        <f>'List of Students'!C70</f>
        <v/>
      </c>
      <c r="D82" s="204"/>
      <c r="E82" s="203"/>
      <c r="F82" s="203"/>
      <c r="G82" s="166" t="str">
        <f t="shared" si="7"/>
        <v/>
      </c>
      <c r="H82" s="201" t="str">
        <f t="shared" si="8"/>
        <v/>
      </c>
      <c r="I82" s="168"/>
      <c r="J82" s="168"/>
      <c r="K82" s="168"/>
      <c r="L82" s="168"/>
      <c r="M82" s="171"/>
    </row>
    <row r="83">
      <c r="A83" s="125">
        <f>'List of Students'!A71</f>
        <v>67</v>
      </c>
      <c r="B83" s="125" t="str">
        <f>'List of Students'!B71</f>
        <v/>
      </c>
      <c r="C83" s="125" t="str">
        <f>'List of Students'!C71</f>
        <v/>
      </c>
      <c r="D83" s="204"/>
      <c r="E83" s="203"/>
      <c r="F83" s="203"/>
      <c r="G83" s="166" t="str">
        <f t="shared" si="7"/>
        <v/>
      </c>
      <c r="H83" s="201" t="str">
        <f t="shared" si="8"/>
        <v/>
      </c>
      <c r="I83" s="168"/>
      <c r="J83" s="168"/>
      <c r="K83" s="168"/>
      <c r="L83" s="168"/>
      <c r="M83" s="171"/>
    </row>
    <row r="84">
      <c r="A84" s="125">
        <f>'List of Students'!A72</f>
        <v>68</v>
      </c>
      <c r="B84" s="125" t="str">
        <f>'List of Students'!B72</f>
        <v/>
      </c>
      <c r="C84" s="125" t="str">
        <f>'List of Students'!C72</f>
        <v/>
      </c>
      <c r="D84" s="120"/>
      <c r="E84" s="203"/>
      <c r="F84" s="203"/>
      <c r="G84" s="166" t="str">
        <f t="shared" si="7"/>
        <v/>
      </c>
      <c r="H84" s="201" t="str">
        <f t="shared" si="8"/>
        <v/>
      </c>
      <c r="I84" s="168"/>
      <c r="J84" s="168"/>
      <c r="K84" s="168"/>
      <c r="L84" s="168"/>
      <c r="M84" s="171"/>
    </row>
    <row r="85">
      <c r="A85" s="125">
        <f>'List of Students'!A73</f>
        <v>69</v>
      </c>
      <c r="B85" s="125" t="str">
        <f>'List of Students'!B73</f>
        <v/>
      </c>
      <c r="C85" s="125" t="str">
        <f>'List of Students'!C73</f>
        <v/>
      </c>
      <c r="D85" s="204"/>
      <c r="E85" s="203"/>
      <c r="F85" s="203"/>
      <c r="G85" s="166" t="str">
        <f t="shared" si="7"/>
        <v/>
      </c>
      <c r="H85" s="201" t="str">
        <f t="shared" si="8"/>
        <v/>
      </c>
      <c r="I85" s="168"/>
      <c r="J85" s="168"/>
      <c r="K85" s="168"/>
      <c r="L85" s="168"/>
      <c r="M85" s="171"/>
    </row>
    <row r="86">
      <c r="A86" s="125">
        <f>'List of Students'!A74</f>
        <v>70</v>
      </c>
      <c r="B86" s="125" t="str">
        <f>'List of Students'!B74</f>
        <v/>
      </c>
      <c r="C86" s="125" t="str">
        <f>'List of Students'!C74</f>
        <v/>
      </c>
      <c r="D86" s="204"/>
      <c r="E86" s="203"/>
      <c r="F86" s="203"/>
      <c r="G86" s="166" t="str">
        <f t="shared" si="7"/>
        <v/>
      </c>
      <c r="H86" s="201" t="str">
        <f t="shared" si="8"/>
        <v/>
      </c>
      <c r="I86" s="168"/>
      <c r="J86" s="168"/>
      <c r="K86" s="168"/>
      <c r="L86" s="168"/>
      <c r="M86" s="171"/>
    </row>
    <row r="87">
      <c r="A87" s="125">
        <f>'List of Students'!A75</f>
        <v>71</v>
      </c>
      <c r="B87" s="125" t="str">
        <f>'List of Students'!B75</f>
        <v/>
      </c>
      <c r="C87" s="125" t="str">
        <f>'List of Students'!C75</f>
        <v/>
      </c>
      <c r="D87" s="204"/>
      <c r="E87" s="203"/>
      <c r="F87" s="203"/>
      <c r="G87" s="166" t="str">
        <f t="shared" si="7"/>
        <v/>
      </c>
      <c r="H87" s="201" t="str">
        <f t="shared" si="8"/>
        <v/>
      </c>
      <c r="I87" s="168"/>
      <c r="J87" s="168"/>
      <c r="K87" s="168"/>
      <c r="L87" s="168"/>
      <c r="M87" s="171"/>
    </row>
    <row r="88">
      <c r="A88" s="125">
        <f>'List of Students'!A76</f>
        <v>72</v>
      </c>
      <c r="B88" s="125" t="str">
        <f>'List of Students'!B76</f>
        <v/>
      </c>
      <c r="C88" s="125" t="str">
        <f>'List of Students'!C76</f>
        <v/>
      </c>
      <c r="D88" s="204"/>
      <c r="E88" s="203"/>
      <c r="F88" s="203"/>
      <c r="G88" s="166" t="str">
        <f t="shared" si="7"/>
        <v/>
      </c>
      <c r="H88" s="201" t="str">
        <f t="shared" si="8"/>
        <v/>
      </c>
      <c r="I88" s="168"/>
      <c r="J88" s="168"/>
      <c r="K88" s="168"/>
      <c r="L88" s="168"/>
      <c r="M88" s="171"/>
    </row>
    <row r="89">
      <c r="A89" s="125">
        <f>'List of Students'!A77</f>
        <v>73</v>
      </c>
      <c r="B89" s="125" t="str">
        <f>'List of Students'!B77</f>
        <v/>
      </c>
      <c r="C89" s="125" t="str">
        <f>'List of Students'!C77</f>
        <v/>
      </c>
      <c r="D89" s="204"/>
      <c r="E89" s="203"/>
      <c r="F89" s="203"/>
      <c r="G89" s="166" t="str">
        <f t="shared" si="7"/>
        <v/>
      </c>
      <c r="H89" s="201" t="str">
        <f t="shared" si="8"/>
        <v/>
      </c>
      <c r="I89" s="168"/>
      <c r="J89" s="168"/>
      <c r="K89" s="168"/>
      <c r="L89" s="168"/>
      <c r="M89" s="171"/>
    </row>
    <row r="90">
      <c r="A90" s="125">
        <f>'List of Students'!A78</f>
        <v>74</v>
      </c>
      <c r="B90" s="125" t="str">
        <f>'List of Students'!B78</f>
        <v/>
      </c>
      <c r="C90" s="125" t="str">
        <f>'List of Students'!C78</f>
        <v/>
      </c>
      <c r="D90" s="204"/>
      <c r="E90" s="203"/>
      <c r="F90" s="203"/>
      <c r="G90" s="166" t="str">
        <f t="shared" si="7"/>
        <v/>
      </c>
      <c r="H90" s="201" t="str">
        <f t="shared" si="8"/>
        <v/>
      </c>
      <c r="I90" s="168"/>
      <c r="J90" s="168"/>
      <c r="K90" s="168"/>
      <c r="L90" s="168"/>
      <c r="M90" s="171"/>
    </row>
    <row r="91">
      <c r="A91" s="125">
        <f>'List of Students'!A79</f>
        <v>75</v>
      </c>
      <c r="B91" s="125" t="str">
        <f>'List of Students'!B79</f>
        <v/>
      </c>
      <c r="C91" s="125" t="str">
        <f>'List of Students'!C79</f>
        <v/>
      </c>
      <c r="D91" s="206"/>
      <c r="E91" s="205"/>
      <c r="F91" s="203"/>
      <c r="G91" s="166" t="str">
        <f t="shared" si="7"/>
        <v/>
      </c>
      <c r="H91" s="201" t="str">
        <f t="shared" si="8"/>
        <v/>
      </c>
      <c r="I91" s="168"/>
      <c r="J91" s="168"/>
      <c r="K91" s="168"/>
      <c r="L91" s="168"/>
      <c r="M91" s="171"/>
    </row>
    <row r="92">
      <c r="A92" s="125">
        <f>'List of Students'!A80</f>
        <v>76</v>
      </c>
      <c r="B92" s="125" t="str">
        <f>'List of Students'!B80</f>
        <v/>
      </c>
      <c r="C92" s="125" t="str">
        <f>'List of Students'!C80</f>
        <v/>
      </c>
      <c r="D92" s="207"/>
      <c r="E92" s="208"/>
      <c r="F92" s="208"/>
      <c r="G92" s="166" t="str">
        <f t="shared" si="7"/>
        <v/>
      </c>
      <c r="H92" s="201" t="str">
        <f t="shared" si="8"/>
        <v/>
      </c>
      <c r="I92" s="171"/>
      <c r="J92" s="171"/>
      <c r="K92" s="171"/>
      <c r="L92" s="171"/>
      <c r="M92" s="171"/>
    </row>
    <row r="93">
      <c r="A93" s="125">
        <f>'List of Students'!A81</f>
        <v>77</v>
      </c>
      <c r="B93" s="125" t="str">
        <f>'List of Students'!B81</f>
        <v/>
      </c>
      <c r="C93" s="125" t="str">
        <f>'List of Students'!C81</f>
        <v/>
      </c>
      <c r="D93" s="207"/>
      <c r="E93" s="208"/>
      <c r="F93" s="208"/>
      <c r="G93" s="166" t="str">
        <f t="shared" si="7"/>
        <v/>
      </c>
      <c r="H93" s="201" t="str">
        <f t="shared" si="8"/>
        <v/>
      </c>
      <c r="I93" s="171"/>
      <c r="J93" s="171"/>
      <c r="K93" s="171"/>
      <c r="L93" s="171"/>
      <c r="M93" s="171"/>
    </row>
    <row r="94">
      <c r="A94" s="125">
        <f>'List of Students'!A82</f>
        <v>78</v>
      </c>
      <c r="B94" s="125" t="str">
        <f>'List of Students'!B82</f>
        <v/>
      </c>
      <c r="C94" s="125" t="str">
        <f>'List of Students'!C82</f>
        <v/>
      </c>
      <c r="D94" s="207"/>
      <c r="E94" s="208"/>
      <c r="F94" s="208"/>
      <c r="G94" s="166" t="str">
        <f t="shared" si="7"/>
        <v/>
      </c>
      <c r="H94" s="201" t="str">
        <f t="shared" si="8"/>
        <v/>
      </c>
      <c r="I94" s="171"/>
      <c r="J94" s="171"/>
      <c r="K94" s="171"/>
      <c r="L94" s="171"/>
      <c r="M94" s="171"/>
    </row>
    <row r="95">
      <c r="A95" s="125">
        <f>'List of Students'!A83</f>
        <v>79</v>
      </c>
      <c r="B95" s="125" t="str">
        <f>'List of Students'!B83</f>
        <v/>
      </c>
      <c r="C95" s="125" t="str">
        <f>'List of Students'!C83</f>
        <v/>
      </c>
      <c r="D95" s="207"/>
      <c r="E95" s="208"/>
      <c r="F95" s="208"/>
      <c r="G95" s="166" t="str">
        <f t="shared" si="7"/>
        <v/>
      </c>
      <c r="H95" s="201" t="str">
        <f t="shared" si="8"/>
        <v/>
      </c>
      <c r="I95" s="171"/>
      <c r="J95" s="171"/>
      <c r="K95" s="171"/>
      <c r="L95" s="171"/>
      <c r="M95" s="171"/>
    </row>
    <row r="96">
      <c r="A96" s="125">
        <f>'List of Students'!A84</f>
        <v>80</v>
      </c>
      <c r="B96" s="125" t="str">
        <f>'List of Students'!B84</f>
        <v/>
      </c>
      <c r="C96" s="125" t="str">
        <f>'List of Students'!C84</f>
        <v/>
      </c>
      <c r="D96" s="207"/>
      <c r="E96" s="208"/>
      <c r="F96" s="208"/>
      <c r="G96" s="166" t="str">
        <f t="shared" si="7"/>
        <v/>
      </c>
      <c r="H96" s="201" t="str">
        <f t="shared" si="8"/>
        <v/>
      </c>
      <c r="I96" s="171"/>
      <c r="J96" s="171"/>
      <c r="K96" s="171"/>
      <c r="L96" s="171"/>
      <c r="M96" s="171"/>
    </row>
    <row r="97">
      <c r="A97" s="125">
        <f>'List of Students'!A85</f>
        <v>81</v>
      </c>
      <c r="B97" s="125" t="str">
        <f>'List of Students'!B85</f>
        <v/>
      </c>
      <c r="C97" s="125" t="str">
        <f>'List of Students'!C85</f>
        <v/>
      </c>
      <c r="D97" s="207"/>
      <c r="E97" s="208"/>
      <c r="F97" s="208"/>
      <c r="G97" s="166" t="str">
        <f t="shared" si="7"/>
        <v/>
      </c>
      <c r="H97" s="201" t="str">
        <f t="shared" si="8"/>
        <v/>
      </c>
      <c r="I97" s="171"/>
      <c r="J97" s="171"/>
      <c r="K97" s="171"/>
      <c r="L97" s="171"/>
      <c r="M97" s="171"/>
    </row>
    <row r="98">
      <c r="A98" s="125">
        <f>'List of Students'!A86</f>
        <v>82</v>
      </c>
      <c r="B98" s="125" t="str">
        <f>'List of Students'!B86</f>
        <v/>
      </c>
      <c r="C98" s="125" t="str">
        <f>'List of Students'!C86</f>
        <v/>
      </c>
      <c r="D98" s="207"/>
      <c r="E98" s="209"/>
      <c r="F98" s="209"/>
      <c r="G98" s="166" t="str">
        <f t="shared" si="7"/>
        <v/>
      </c>
      <c r="H98" s="201" t="str">
        <f t="shared" si="8"/>
        <v/>
      </c>
      <c r="I98" s="139"/>
      <c r="J98" s="139"/>
      <c r="K98" s="139"/>
      <c r="L98" s="139"/>
      <c r="M98" s="139"/>
    </row>
    <row r="99">
      <c r="A99" s="125">
        <f>'List of Students'!A87</f>
        <v>83</v>
      </c>
      <c r="B99" s="125" t="str">
        <f>'List of Students'!B87</f>
        <v/>
      </c>
      <c r="C99" s="125" t="str">
        <f>'List of Students'!C87</f>
        <v/>
      </c>
      <c r="D99" s="207"/>
      <c r="E99" s="209"/>
      <c r="F99" s="209"/>
      <c r="G99" s="166" t="str">
        <f t="shared" si="7"/>
        <v/>
      </c>
      <c r="H99" s="201" t="str">
        <f t="shared" si="8"/>
        <v/>
      </c>
      <c r="I99" s="139"/>
      <c r="J99" s="139"/>
      <c r="K99" s="139"/>
      <c r="L99" s="139"/>
      <c r="M99" s="139"/>
    </row>
    <row r="100">
      <c r="A100" s="125">
        <f>'List of Students'!A88</f>
        <v>84</v>
      </c>
      <c r="B100" s="125" t="str">
        <f>'List of Students'!B88</f>
        <v/>
      </c>
      <c r="C100" s="125" t="str">
        <f>'List of Students'!C88</f>
        <v/>
      </c>
      <c r="D100" s="207"/>
      <c r="E100" s="209"/>
      <c r="F100" s="209"/>
      <c r="G100" s="166" t="str">
        <f t="shared" si="7"/>
        <v/>
      </c>
      <c r="H100" s="201" t="str">
        <f t="shared" si="8"/>
        <v/>
      </c>
      <c r="I100" s="186"/>
      <c r="J100" s="186"/>
      <c r="K100" s="186"/>
      <c r="L100" s="186"/>
      <c r="M100" s="139"/>
    </row>
    <row r="101">
      <c r="A101" s="125">
        <f>'List of Students'!A89</f>
        <v>85</v>
      </c>
      <c r="B101" s="125" t="str">
        <f>'List of Students'!B89</f>
        <v/>
      </c>
      <c r="C101" s="125" t="str">
        <f>'List of Students'!C89</f>
        <v/>
      </c>
      <c r="D101" s="207"/>
      <c r="E101" s="209"/>
      <c r="F101" s="209"/>
      <c r="G101" s="166" t="str">
        <f t="shared" si="7"/>
        <v/>
      </c>
      <c r="H101" s="201" t="str">
        <f t="shared" si="8"/>
        <v/>
      </c>
      <c r="I101" s="186"/>
      <c r="J101" s="186"/>
      <c r="K101" s="186"/>
      <c r="L101" s="186"/>
      <c r="M101" s="139"/>
    </row>
    <row r="102">
      <c r="A102" s="125">
        <f>'List of Students'!A90</f>
        <v>86</v>
      </c>
      <c r="B102" s="125" t="str">
        <f>'List of Students'!B90</f>
        <v/>
      </c>
      <c r="C102" s="125" t="str">
        <f>'List of Students'!C90</f>
        <v/>
      </c>
      <c r="D102" s="207"/>
      <c r="E102" s="209"/>
      <c r="F102" s="209"/>
      <c r="G102" s="166" t="str">
        <f t="shared" si="7"/>
        <v/>
      </c>
      <c r="H102" s="201" t="str">
        <f t="shared" si="8"/>
        <v/>
      </c>
      <c r="I102" s="139"/>
      <c r="J102" s="139"/>
      <c r="K102" s="139"/>
      <c r="L102" s="139"/>
      <c r="M102" s="139"/>
    </row>
    <row r="103">
      <c r="A103" s="125">
        <f>'List of Students'!A91</f>
        <v>87</v>
      </c>
      <c r="B103" s="125" t="str">
        <f>'List of Students'!B91</f>
        <v/>
      </c>
      <c r="C103" s="125" t="str">
        <f>'List of Students'!C91</f>
        <v/>
      </c>
      <c r="D103" s="207"/>
      <c r="E103" s="209"/>
      <c r="F103" s="209"/>
      <c r="G103" s="166" t="str">
        <f t="shared" si="7"/>
        <v/>
      </c>
      <c r="H103" s="201" t="str">
        <f t="shared" si="8"/>
        <v/>
      </c>
      <c r="I103" s="139"/>
      <c r="J103" s="139"/>
      <c r="K103" s="139"/>
      <c r="L103" s="139"/>
      <c r="M103" s="139"/>
    </row>
    <row r="104">
      <c r="A104" s="125">
        <f>'List of Students'!A92</f>
        <v>88</v>
      </c>
      <c r="B104" s="125" t="str">
        <f>'List of Students'!B92</f>
        <v/>
      </c>
      <c r="C104" s="125" t="str">
        <f>'List of Students'!C92</f>
        <v/>
      </c>
      <c r="D104" s="207"/>
      <c r="E104" s="209"/>
      <c r="F104" s="209"/>
      <c r="G104" s="166" t="str">
        <f t="shared" si="7"/>
        <v/>
      </c>
      <c r="H104" s="201" t="str">
        <f t="shared" si="8"/>
        <v/>
      </c>
      <c r="I104" s="139"/>
      <c r="J104" s="139"/>
      <c r="K104" s="139"/>
      <c r="L104" s="139"/>
      <c r="M104" s="139"/>
    </row>
    <row r="105">
      <c r="A105" s="125">
        <f>'List of Students'!A93</f>
        <v>89</v>
      </c>
      <c r="B105" s="125" t="str">
        <f>'List of Students'!B93</f>
        <v/>
      </c>
      <c r="C105" s="125" t="str">
        <f>'List of Students'!C93</f>
        <v/>
      </c>
      <c r="D105" s="207"/>
      <c r="E105" s="209"/>
      <c r="F105" s="209"/>
      <c r="G105" s="166" t="str">
        <f t="shared" si="7"/>
        <v/>
      </c>
      <c r="H105" s="201" t="str">
        <f t="shared" si="8"/>
        <v/>
      </c>
      <c r="I105" s="139"/>
      <c r="J105" s="139"/>
      <c r="K105" s="139"/>
      <c r="L105" s="139"/>
      <c r="M105" s="139"/>
    </row>
    <row r="106">
      <c r="A106" s="125">
        <f>'List of Students'!A94</f>
        <v>90</v>
      </c>
      <c r="B106" s="125" t="str">
        <f>'List of Students'!B94</f>
        <v/>
      </c>
      <c r="C106" s="125" t="str">
        <f>'List of Students'!C94</f>
        <v/>
      </c>
      <c r="D106" s="207"/>
      <c r="E106" s="209"/>
      <c r="F106" s="209"/>
      <c r="G106" s="166" t="str">
        <f t="shared" si="7"/>
        <v/>
      </c>
      <c r="H106" s="201" t="str">
        <f t="shared" si="8"/>
        <v/>
      </c>
      <c r="I106" s="139"/>
      <c r="J106" s="139"/>
      <c r="K106" s="139"/>
      <c r="L106" s="139"/>
      <c r="M106" s="139"/>
    </row>
    <row r="107">
      <c r="A107" s="33"/>
      <c r="H107" s="187"/>
      <c r="I107" s="139"/>
      <c r="J107" s="139"/>
      <c r="K107" s="139"/>
      <c r="L107" s="139"/>
      <c r="M107" s="139"/>
    </row>
    <row r="108">
      <c r="A108" s="33"/>
      <c r="H108" s="187"/>
      <c r="I108" s="139"/>
      <c r="J108" s="139"/>
      <c r="K108" s="139"/>
      <c r="L108" s="139"/>
      <c r="M108" s="139"/>
    </row>
    <row r="109">
      <c r="C109" s="188" t="s">
        <v>203</v>
      </c>
      <c r="D109" s="188">
        <f t="shared" ref="D109:F109" si="14">IF(COUNTBLANK(D17:D106)=90,"",COUNTIF(D17:D106,"&gt;="&amp;D14*0.6))</f>
        <v>5</v>
      </c>
      <c r="E109" s="188" t="str">
        <f t="shared" si="14"/>
        <v/>
      </c>
      <c r="F109" s="188" t="str">
        <f t="shared" si="14"/>
        <v/>
      </c>
    </row>
    <row r="110">
      <c r="C110" s="188" t="s">
        <v>204</v>
      </c>
      <c r="D110" s="189">
        <f>COUNTA(B17:B1014)</f>
        <v>6</v>
      </c>
      <c r="E110" s="190">
        <f>COUNTA(B17:B1014)</f>
        <v>6</v>
      </c>
      <c r="F110" s="191">
        <f>COUNTA(B17:B1014)</f>
        <v>6</v>
      </c>
    </row>
    <row r="112">
      <c r="C112" s="192" t="s">
        <v>205</v>
      </c>
      <c r="D112" s="193" t="str">
        <f t="shared" ref="D112:D117" si="15">X7</f>
        <v/>
      </c>
    </row>
    <row r="113">
      <c r="C113" s="192" t="s">
        <v>206</v>
      </c>
      <c r="D113" s="193" t="str">
        <f t="shared" si="15"/>
        <v/>
      </c>
    </row>
    <row r="114">
      <c r="C114" s="192" t="s">
        <v>207</v>
      </c>
      <c r="D114" s="193" t="str">
        <f t="shared" si="15"/>
        <v/>
      </c>
    </row>
    <row r="115">
      <c r="C115" s="192" t="s">
        <v>208</v>
      </c>
      <c r="D115" s="193" t="str">
        <f t="shared" si="15"/>
        <v/>
      </c>
    </row>
    <row r="116">
      <c r="C116" s="192" t="s">
        <v>209</v>
      </c>
      <c r="D116" s="193" t="str">
        <f t="shared" si="15"/>
        <v/>
      </c>
    </row>
    <row r="117">
      <c r="C117" s="192" t="s">
        <v>210</v>
      </c>
      <c r="D117" s="193" t="str">
        <f t="shared" si="15"/>
        <v/>
      </c>
    </row>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sheetData>
  <mergeCells count="20">
    <mergeCell ref="A5:G5"/>
    <mergeCell ref="A6:C6"/>
    <mergeCell ref="D6:G6"/>
    <mergeCell ref="A7:C7"/>
    <mergeCell ref="G7:G13"/>
    <mergeCell ref="A8:C13"/>
    <mergeCell ref="A14:C14"/>
    <mergeCell ref="Y10:AA10"/>
    <mergeCell ref="Y19:AA19"/>
    <mergeCell ref="Y28:AA28"/>
    <mergeCell ref="Y37:AA37"/>
    <mergeCell ref="Y46:AA46"/>
    <mergeCell ref="Y58:AA58"/>
    <mergeCell ref="A1:G1"/>
    <mergeCell ref="Y1:AA1"/>
    <mergeCell ref="A2:G2"/>
    <mergeCell ref="A3:C3"/>
    <mergeCell ref="D3:G3"/>
    <mergeCell ref="A4:B4"/>
    <mergeCell ref="C4:E4"/>
  </mergeCells>
  <dataValidations>
    <dataValidation type="list" allowBlank="1" sqref="D8:F13">
      <formula1>' CIS'!$A$25:$A$30</formula1>
    </dataValidation>
  </dataValidation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2.63" defaultRowHeight="15.75"/>
  <cols>
    <col customWidth="1" min="1" max="1" width="5.75"/>
    <col customWidth="1" min="2" max="2" width="17.25"/>
    <col customWidth="1" min="3" max="3" width="43.75"/>
    <col customWidth="1" min="4" max="6" width="11.0"/>
    <col hidden="1" min="8" max="28" width="12.63"/>
  </cols>
  <sheetData>
    <row r="1">
      <c r="A1" s="133" t="s">
        <v>211</v>
      </c>
      <c r="B1" s="3"/>
      <c r="C1" s="3"/>
      <c r="D1" s="3"/>
      <c r="E1" s="3"/>
      <c r="F1" s="3"/>
      <c r="G1" s="4"/>
      <c r="Y1" s="127" t="s">
        <v>141</v>
      </c>
      <c r="Z1" s="3"/>
      <c r="AA1" s="4"/>
    </row>
    <row r="2">
      <c r="A2" s="128" t="str">
        <f>' CIS'!A3</f>
        <v>(A Constituent College of Somaiya Vidyavihar University)</v>
      </c>
      <c r="B2" s="3"/>
      <c r="C2" s="3"/>
      <c r="D2" s="3"/>
      <c r="E2" s="3"/>
      <c r="F2" s="3"/>
      <c r="G2" s="4"/>
      <c r="Y2" s="129" t="s">
        <v>192</v>
      </c>
      <c r="Z2" s="129" t="s">
        <v>193</v>
      </c>
      <c r="AA2" s="129" t="s">
        <v>194</v>
      </c>
    </row>
    <row r="3">
      <c r="A3" s="126" t="str">
        <f>' CIS'!A4</f>
        <v>Department:</v>
      </c>
      <c r="B3" s="3"/>
      <c r="C3" s="4"/>
      <c r="D3" s="130" t="str">
        <f>' CIS'!C4</f>
        <v/>
      </c>
      <c r="E3" s="3"/>
      <c r="F3" s="3"/>
      <c r="G3" s="4"/>
      <c r="Y3" s="131" t="str">
        <f>IF(K12="CO 1",(D109/D110)*100,"")</f>
        <v/>
      </c>
      <c r="Z3" s="132" t="str">
        <f>IF(K14="CO 1",(E109/E110)*100,"")</f>
        <v/>
      </c>
      <c r="AA3" s="132" t="str">
        <f>IF(K15="CO 1",(F109/F110)*100,"")</f>
        <v/>
      </c>
    </row>
    <row r="4">
      <c r="A4" s="126" t="str">
        <f>' CIS'!A7</f>
        <v>Course Name:</v>
      </c>
      <c r="B4" s="4"/>
      <c r="C4" s="126" t="str">
        <f>' CIS'!B7</f>
        <v/>
      </c>
      <c r="D4" s="3"/>
      <c r="E4" s="4"/>
      <c r="F4" s="194" t="s">
        <v>68</v>
      </c>
      <c r="G4" s="195" t="str">
        <f>' CIS'!P7</f>
        <v/>
      </c>
      <c r="Y4" s="131" t="str">
        <f>IF(M12="CO 1",(D109/D110)*100,"")</f>
        <v/>
      </c>
      <c r="Z4" s="132" t="str">
        <f>IF(M14="CO 1",(E109/E110)*100,"")</f>
        <v/>
      </c>
      <c r="AA4" s="132" t="str">
        <f>IF(M15="CO 1",(F109/F110)*100,"")</f>
        <v/>
      </c>
      <c r="AB4" s="33">
        <v>2.0</v>
      </c>
    </row>
    <row r="5">
      <c r="A5" s="135" t="s">
        <v>216</v>
      </c>
      <c r="B5" s="3"/>
      <c r="C5" s="3"/>
      <c r="D5" s="3"/>
      <c r="E5" s="3"/>
      <c r="F5" s="3"/>
      <c r="G5" s="4"/>
      <c r="H5" s="63"/>
      <c r="I5" s="63"/>
      <c r="J5" s="61" t="str">
        <f t="shared" ref="J5:L5" si="1">D8</f>
        <v/>
      </c>
      <c r="K5" s="61" t="str">
        <f t="shared" si="1"/>
        <v/>
      </c>
      <c r="L5" s="61" t="str">
        <f t="shared" si="1"/>
        <v/>
      </c>
      <c r="M5" s="61"/>
      <c r="N5" s="61"/>
      <c r="Y5" s="136" t="str">
        <f>IF(O12="CO 1",(D109/D110)*100,"")</f>
        <v/>
      </c>
      <c r="Z5" s="136" t="str">
        <f>IF(O14="CO 1",(E109/E110)*100,"")</f>
        <v/>
      </c>
      <c r="AA5" s="137" t="str">
        <f>IF(O15="CO 1",(F109/F110)*100,"")</f>
        <v/>
      </c>
      <c r="AB5" s="138">
        <v>3.0</v>
      </c>
    </row>
    <row r="6" ht="33.75" customHeight="1">
      <c r="A6" s="196" t="s">
        <v>213</v>
      </c>
      <c r="B6" s="3"/>
      <c r="C6" s="4"/>
      <c r="D6" s="197"/>
      <c r="E6" s="3"/>
      <c r="F6" s="3"/>
      <c r="G6" s="4"/>
      <c r="H6" s="139"/>
      <c r="I6" s="139"/>
      <c r="J6" s="140" t="str">
        <f t="shared" ref="J6:L6" si="2">D9</f>
        <v/>
      </c>
      <c r="K6" s="140" t="str">
        <f t="shared" si="2"/>
        <v/>
      </c>
      <c r="L6" s="140" t="str">
        <f t="shared" si="2"/>
        <v/>
      </c>
      <c r="M6" s="140"/>
      <c r="N6" s="140"/>
      <c r="Y6" s="141" t="str">
        <f>IF($Q$12="CO 1",($D$109/$D$110)*100,"")</f>
        <v/>
      </c>
      <c r="Z6" s="141" t="str">
        <f>IF($Q$14="CO 1",($D$109/$D$110)*100,"")</f>
        <v/>
      </c>
      <c r="AA6" s="141" t="str">
        <f>IF($Q$15="CO 1",($D$109/$D$110)*100,"")</f>
        <v/>
      </c>
      <c r="AB6" s="142">
        <v>4.0</v>
      </c>
    </row>
    <row r="7">
      <c r="A7" s="143" t="s">
        <v>198</v>
      </c>
      <c r="B7" s="3"/>
      <c r="C7" s="4"/>
      <c r="D7" s="124" t="s">
        <v>192</v>
      </c>
      <c r="E7" s="124" t="s">
        <v>193</v>
      </c>
      <c r="F7" s="124" t="s">
        <v>194</v>
      </c>
      <c r="G7" s="82" t="s">
        <v>199</v>
      </c>
      <c r="H7" s="61"/>
      <c r="I7" s="61"/>
      <c r="J7" s="61" t="str">
        <f t="shared" ref="J7:L7" si="3">D10</f>
        <v/>
      </c>
      <c r="K7" s="61" t="str">
        <f t="shared" si="3"/>
        <v/>
      </c>
      <c r="L7" s="61" t="str">
        <f t="shared" si="3"/>
        <v/>
      </c>
      <c r="M7" s="140"/>
      <c r="N7" s="148"/>
      <c r="W7" s="96" t="s">
        <v>141</v>
      </c>
      <c r="X7" s="144" t="str">
        <f>IF(COUNTBLANK(Y9:AA9)=3,"",AVERAGE(Y9:AA9))</f>
        <v/>
      </c>
      <c r="Y7" s="129" t="str">
        <f>IF($S$12="CO 1",($D$109/$D$110)*100,"")</f>
        <v/>
      </c>
      <c r="Z7" s="129" t="str">
        <f>IF($S$14="CO 1",($D$109/$D$110)*100,"")</f>
        <v/>
      </c>
      <c r="AA7" s="129" t="str">
        <f>IF($S$15="CO 1",($D$109/$D$110)*100,"")</f>
        <v/>
      </c>
      <c r="AB7" s="142">
        <v>5.0</v>
      </c>
    </row>
    <row r="8">
      <c r="A8" s="145" t="s">
        <v>200</v>
      </c>
      <c r="B8" s="46"/>
      <c r="C8" s="47"/>
      <c r="D8" s="146"/>
      <c r="E8" s="146"/>
      <c r="F8" s="146"/>
      <c r="G8" s="91"/>
      <c r="H8" s="61"/>
      <c r="I8" s="61"/>
      <c r="J8" s="61" t="str">
        <f t="shared" ref="J8:L8" si="4">D11</f>
        <v/>
      </c>
      <c r="K8" s="61" t="str">
        <f t="shared" si="4"/>
        <v/>
      </c>
      <c r="L8" s="61" t="str">
        <f t="shared" si="4"/>
        <v/>
      </c>
      <c r="M8" s="61"/>
      <c r="N8" s="61"/>
      <c r="W8" s="96" t="s">
        <v>142</v>
      </c>
      <c r="X8" s="144" t="str">
        <f>IF(COUNTBLANK(Y18:AA18)=3,"",AVERAGE(Y18:AA18))</f>
        <v/>
      </c>
      <c r="Y8" s="129" t="str">
        <f>IF($U$12="CO 1",($D$109/$D$110)*100,"")</f>
        <v/>
      </c>
      <c r="Z8" s="129" t="str">
        <f>IF($U$14="CO 1",($D$109/$D$110)*100,"")</f>
        <v/>
      </c>
      <c r="AA8" s="129" t="str">
        <f>IF($U$15="CO 1",($D$109/$D$110)*100,"")</f>
        <v/>
      </c>
      <c r="AB8" s="142">
        <v>6.0</v>
      </c>
    </row>
    <row r="9">
      <c r="A9" s="54"/>
      <c r="C9" s="55"/>
      <c r="D9" s="146"/>
      <c r="E9" s="146"/>
      <c r="F9" s="146"/>
      <c r="G9" s="91"/>
      <c r="H9" s="61"/>
      <c r="I9" s="61"/>
      <c r="J9" s="61" t="str">
        <f t="shared" ref="J9:L9" si="5">D12</f>
        <v/>
      </c>
      <c r="K9" s="61" t="str">
        <f t="shared" si="5"/>
        <v/>
      </c>
      <c r="L9" s="61" t="str">
        <f t="shared" si="5"/>
        <v/>
      </c>
      <c r="W9" s="96" t="s">
        <v>145</v>
      </c>
      <c r="X9" s="144" t="str">
        <f>IF(COUNTBLANK(Y27:AA27)=3,"",AVERAGE(Y27:AA27))</f>
        <v/>
      </c>
      <c r="Y9" s="147" t="str">
        <f t="shared" ref="Y9:AA9" si="6">IF(countblank(Y3:Y8)=6,"",average(Y3:Y8))</f>
        <v/>
      </c>
      <c r="Z9" s="147" t="str">
        <f t="shared" si="6"/>
        <v/>
      </c>
      <c r="AA9" s="147" t="str">
        <f t="shared" si="6"/>
        <v/>
      </c>
      <c r="AB9" s="142">
        <v>7.0</v>
      </c>
    </row>
    <row r="10">
      <c r="A10" s="54"/>
      <c r="C10" s="55"/>
      <c r="D10" s="146"/>
      <c r="E10" s="146"/>
      <c r="F10" s="146"/>
      <c r="G10" s="91"/>
      <c r="H10" s="61"/>
      <c r="I10" s="61"/>
      <c r="J10" s="61" t="str">
        <f t="shared" ref="J10:L10" si="7">D13</f>
        <v/>
      </c>
      <c r="K10" s="61" t="str">
        <f t="shared" si="7"/>
        <v/>
      </c>
      <c r="L10" s="61" t="str">
        <f t="shared" si="7"/>
        <v/>
      </c>
      <c r="M10" s="61"/>
      <c r="N10" s="148"/>
      <c r="W10" s="96" t="s">
        <v>146</v>
      </c>
      <c r="X10" s="144" t="str">
        <f>IF(COUNTBLANK(Y36:AA36)=3,"",AVERAGE(Y36:AA36))</f>
        <v/>
      </c>
      <c r="Y10" s="127" t="s">
        <v>142</v>
      </c>
      <c r="Z10" s="3"/>
      <c r="AA10" s="4"/>
      <c r="AB10" s="142"/>
    </row>
    <row r="11">
      <c r="A11" s="54"/>
      <c r="C11" s="55"/>
      <c r="D11" s="146"/>
      <c r="E11" s="146"/>
      <c r="F11" s="146"/>
      <c r="G11" s="91"/>
      <c r="H11" s="61"/>
      <c r="I11" s="61"/>
      <c r="J11" s="61"/>
      <c r="K11" s="61"/>
      <c r="L11" s="61"/>
      <c r="M11" s="61"/>
      <c r="N11" s="148"/>
      <c r="W11" s="96" t="s">
        <v>147</v>
      </c>
      <c r="X11" s="144" t="str">
        <f>IF(COUNTBLANK(Y45:AA45)=3,"",AVERAGE(Y45:AA45))</f>
        <v/>
      </c>
      <c r="Y11" s="129" t="s">
        <v>192</v>
      </c>
      <c r="Z11" s="129" t="s">
        <v>193</v>
      </c>
      <c r="AA11" s="129" t="s">
        <v>194</v>
      </c>
      <c r="AB11" s="142"/>
    </row>
    <row r="12">
      <c r="A12" s="54"/>
      <c r="C12" s="55"/>
      <c r="D12" s="146"/>
      <c r="E12" s="146"/>
      <c r="F12" s="146"/>
      <c r="G12" s="91"/>
      <c r="H12" s="61"/>
      <c r="I12" s="61"/>
      <c r="J12" s="61" t="str">
        <f>IFERROR(__xludf.DUMMYFUNCTION("SPLIT(J5,""_"")"),"#VALUE!")</f>
        <v>#VALUE!</v>
      </c>
      <c r="K12" s="61"/>
      <c r="L12" s="61" t="str">
        <f>IFERROR(__xludf.DUMMYFUNCTION("SPLIT(J6,""_"")"),"#VALUE!")</f>
        <v>#VALUE!</v>
      </c>
      <c r="M12" s="61"/>
      <c r="N12" s="148" t="str">
        <f>IFERROR(__xludf.DUMMYFUNCTION("split(J7,""_"")"),"#VALUE!")</f>
        <v>#VALUE!</v>
      </c>
      <c r="P12" t="str">
        <f>IFERROR(__xludf.DUMMYFUNCTION("split(J8,""_"")"),"#VALUE!")</f>
        <v>#VALUE!</v>
      </c>
      <c r="R12" t="str">
        <f>IFERROR(__xludf.DUMMYFUNCTION("split(J9,""_"")"),"#VALUE!")</f>
        <v>#VALUE!</v>
      </c>
      <c r="T12" t="str">
        <f>IFERROR(__xludf.DUMMYFUNCTION("split(J10,""_"")"),"#VALUE!")</f>
        <v>#VALUE!</v>
      </c>
      <c r="W12" s="96" t="s">
        <v>148</v>
      </c>
      <c r="X12" s="144" t="str">
        <f>IF(COUNTBLANK(Y54:AA54)=3,"",AVERAGE(Y54:AA54))</f>
        <v/>
      </c>
      <c r="Y12" s="131" t="str">
        <f>IF($K$12="CO 2",($D$109/$D$110)*100,"")</f>
        <v/>
      </c>
      <c r="Z12" s="149" t="str">
        <f>IF($K$14="CO 2",($E$109/$E$110)*100,"")</f>
        <v/>
      </c>
      <c r="AA12" s="132" t="str">
        <f>IF($K$15="CO 2",($F$109/$F$110)*100,"")</f>
        <v/>
      </c>
      <c r="AB12" s="142"/>
    </row>
    <row r="13">
      <c r="A13" s="50"/>
      <c r="B13" s="51"/>
      <c r="C13" s="52"/>
      <c r="D13" s="146"/>
      <c r="E13" s="146"/>
      <c r="F13" s="146"/>
      <c r="G13" s="77"/>
      <c r="H13" s="61"/>
      <c r="I13" s="61"/>
      <c r="J13" s="61"/>
      <c r="K13" s="61"/>
      <c r="L13" s="61"/>
      <c r="M13" s="61"/>
      <c r="N13" s="148"/>
      <c r="W13" s="96"/>
      <c r="X13" s="144"/>
      <c r="Y13" s="131" t="str">
        <f>IF($M$12="CO 2",($D$109/$D$110)*100,"")</f>
        <v/>
      </c>
      <c r="Z13" s="149" t="str">
        <f>IF($M$14="CO 2",($E$109/$E$110)*100,"")</f>
        <v/>
      </c>
      <c r="AA13" s="132" t="str">
        <f>IF($M$15="CO 2",($F$109/$F$110)*100,"")</f>
        <v/>
      </c>
      <c r="AB13" s="142"/>
    </row>
    <row r="14">
      <c r="A14" s="150" t="s">
        <v>201</v>
      </c>
      <c r="B14" s="3"/>
      <c r="C14" s="4"/>
      <c r="D14" s="151"/>
      <c r="E14" s="151"/>
      <c r="F14" s="151"/>
      <c r="G14" s="152" t="str">
        <f>if(COUNTBLANK(D14:F14)=3,"", SUM(D14:F14))</f>
        <v/>
      </c>
      <c r="H14" s="154" t="s">
        <v>214</v>
      </c>
      <c r="I14" s="154"/>
      <c r="J14" s="154" t="str">
        <f>IFERROR(__xludf.DUMMYFUNCTION("SPLIT(K5,""_"")"),"#VALUE!")</f>
        <v>#VALUE!</v>
      </c>
      <c r="K14" s="154"/>
      <c r="L14" s="154" t="str">
        <f>IFERROR(__xludf.DUMMYFUNCTION("SPLIT(K6,""_"")"),"#VALUE!")</f>
        <v>#VALUE!</v>
      </c>
      <c r="M14" s="155"/>
      <c r="N14" s="155" t="str">
        <f>IFERROR(__xludf.DUMMYFUNCTION("SPLIT(K7,""_"")"),"#VALUE!")</f>
        <v>#VALUE!</v>
      </c>
      <c r="O14" s="156"/>
      <c r="P14" s="156" t="str">
        <f>IFERROR(__xludf.DUMMYFUNCTION("SPLIT(K8,""_"")"),"#VALUE!")</f>
        <v>#VALUE!</v>
      </c>
      <c r="Q14" s="156"/>
      <c r="R14" s="156" t="str">
        <f>IFERROR(__xludf.DUMMYFUNCTION("SPLIT(K9,""_"")"),"#VALUE!")</f>
        <v>#VALUE!</v>
      </c>
      <c r="S14" s="156"/>
      <c r="T14" s="156" t="str">
        <f>IFERROR(__xludf.DUMMYFUNCTION("SPLIT(K10,""_"")"),"#VALUE!")</f>
        <v>#VALUE!</v>
      </c>
      <c r="U14" s="156"/>
      <c r="V14" s="156"/>
      <c r="W14" s="156"/>
      <c r="X14" s="157" t="str">
        <f>IF(COUNTBLANK(Y27:AA27)=3,"",AVERAGE(Y27:AA27))</f>
        <v/>
      </c>
      <c r="Y14" s="158" t="str">
        <f>IF($O$12="CO 2",($D$109/$D$110)*100,"")</f>
        <v/>
      </c>
      <c r="Z14" s="159" t="str">
        <f>IF($O$14="CO 2",($E$109/$E$110)*100,"")</f>
        <v/>
      </c>
      <c r="AA14" s="160" t="str">
        <f>IF($O$15="CO 2",($F$109/$F$110)*100,"")</f>
        <v/>
      </c>
      <c r="AB14" s="161">
        <v>8.0</v>
      </c>
    </row>
    <row r="15">
      <c r="D15" s="98"/>
      <c r="E15" s="98"/>
      <c r="F15" s="98"/>
      <c r="H15" s="139"/>
      <c r="I15" s="139"/>
      <c r="J15" s="61" t="str">
        <f>IFERROR(__xludf.DUMMYFUNCTION("SPLIT(L5,""_"")"),"#VALUE!")</f>
        <v>#VALUE!</v>
      </c>
      <c r="K15" s="140"/>
      <c r="L15" s="61" t="str">
        <f>IFERROR(__xludf.DUMMYFUNCTION("SPLIT(L6,""_"")"),"#VALUE!")</f>
        <v>#VALUE!</v>
      </c>
      <c r="M15" s="140"/>
      <c r="N15" s="148" t="str">
        <f>IFERROR(__xludf.DUMMYFUNCTION("SPLIT(L7,""_"")"),"#VALUE!")</f>
        <v>#VALUE!</v>
      </c>
      <c r="P15" t="str">
        <f>IFERROR(__xludf.DUMMYFUNCTION("SPLIT(L8,""_"")"),"#VALUE!")</f>
        <v>#VALUE!</v>
      </c>
      <c r="R15" t="str">
        <f>IFERROR(__xludf.DUMMYFUNCTION("SPLIT(L9,""_"")"),"#VALUE!")</f>
        <v>#VALUE!</v>
      </c>
      <c r="T15" t="str">
        <f>IFERROR(__xludf.DUMMYFUNCTION("SPLIT(L10,""_"")"),"#VALUE!")</f>
        <v>#VALUE!</v>
      </c>
      <c r="X15" s="144" t="str">
        <f>IF(COUNTBLANK(Y33:AA33)=3,"",AVERAGE(Y33:AA33))</f>
        <v/>
      </c>
      <c r="Y15" s="131" t="str">
        <f>IF($Q$12="CO 2",($D$109/$D$110)*100,"")</f>
        <v/>
      </c>
      <c r="Z15" s="149" t="str">
        <f>IF($Q$14="CO 2",($E$109/$E$110)*100,"")</f>
        <v/>
      </c>
      <c r="AA15" s="132" t="str">
        <f>IF($Q$15="CO 2",($F$109/$F$110)*100,"")</f>
        <v/>
      </c>
      <c r="AB15" s="142">
        <v>9.0</v>
      </c>
    </row>
    <row r="16">
      <c r="A16" s="125" t="str">
        <f>'List of Students'!A4</f>
        <v>Sr. No.</v>
      </c>
      <c r="B16" s="125" t="str">
        <f>'List of Students'!B4</f>
        <v>Roll No.</v>
      </c>
      <c r="C16" s="125" t="str">
        <f>'List of Students'!C4</f>
        <v>Full Name of Student</v>
      </c>
      <c r="D16" s="98"/>
      <c r="E16" s="98"/>
      <c r="F16" s="98"/>
      <c r="H16" s="139"/>
      <c r="I16" s="139"/>
      <c r="J16" s="61"/>
      <c r="K16" s="140"/>
      <c r="L16" s="61"/>
      <c r="M16" s="140"/>
      <c r="N16" s="148"/>
      <c r="X16" s="144" t="str">
        <f>if(COUNTBLANK(Y39:AA39)=3,"",AVERAGE(Y39:AA39))</f>
        <v/>
      </c>
      <c r="Y16" s="131" t="str">
        <f>IF($S$12="CO 2",($D$109/$D$110)*100,"")</f>
        <v/>
      </c>
      <c r="Z16" s="149" t="str">
        <f>IF($S$14="CO 2",($E$109/$E$110)*100,"")</f>
        <v/>
      </c>
      <c r="AA16" s="132" t="str">
        <f>IF($S$15="CO 2",($F$109/$F$110)*100,"")</f>
        <v/>
      </c>
      <c r="AB16" s="142">
        <v>10.0</v>
      </c>
    </row>
    <row r="17">
      <c r="A17" s="125">
        <f>'List of Students'!A5</f>
        <v>1</v>
      </c>
      <c r="B17" s="125">
        <f>'List of Students'!B5</f>
        <v>16010321812</v>
      </c>
      <c r="C17" s="125" t="str">
        <f>'List of Students'!C5</f>
        <v>LALITESH SHARMA</v>
      </c>
      <c r="D17" s="162"/>
      <c r="E17" s="163"/>
      <c r="F17" s="165"/>
      <c r="G17" s="166" t="str">
        <f t="shared" ref="G17:G106" si="8">if(COUNTBLANK(D17:F17)=3,"",sum(D17:F17))</f>
        <v/>
      </c>
      <c r="H17" s="201" t="str">
        <f t="shared" ref="H17:H106" si="9">IF(COUNTBLANK(D17:F17)=3,"",20*G17/$G$14)</f>
        <v/>
      </c>
      <c r="I17" s="168"/>
      <c r="J17" s="61"/>
      <c r="K17" s="170"/>
      <c r="L17" s="61"/>
      <c r="M17" s="171"/>
      <c r="N17" s="148"/>
      <c r="Y17" s="131" t="str">
        <f>IF($U$12="CO 2",($D$109/$D$110)*100,"")</f>
        <v/>
      </c>
      <c r="Z17" s="149" t="str">
        <f>IF($U$14="CO 2",($E$109/$E$110)*100,"")</f>
        <v/>
      </c>
      <c r="AA17" s="132" t="str">
        <f>IF($U$15="CO 2",($F$109/$F$110)*100,"")</f>
        <v/>
      </c>
      <c r="AB17" s="33">
        <v>11.0</v>
      </c>
    </row>
    <row r="18">
      <c r="A18" s="125">
        <f>'List of Students'!A6</f>
        <v>2</v>
      </c>
      <c r="B18" s="125">
        <f>'List of Students'!B6</f>
        <v>16010120185</v>
      </c>
      <c r="C18" s="125" t="str">
        <f>'List of Students'!C6</f>
        <v>Aryaman Gandhi</v>
      </c>
      <c r="D18" s="178"/>
      <c r="E18" s="173"/>
      <c r="F18" s="175"/>
      <c r="G18" s="166" t="str">
        <f t="shared" si="8"/>
        <v/>
      </c>
      <c r="H18" s="201" t="str">
        <f t="shared" si="9"/>
        <v/>
      </c>
      <c r="I18" s="168"/>
      <c r="J18" s="61"/>
      <c r="K18" s="168"/>
      <c r="L18" s="168"/>
      <c r="M18" s="171"/>
      <c r="Y18" s="147" t="str">
        <f t="shared" ref="Y18:AA18" si="10">IF(COUNTBLANK(Y12:Y17)=6,"",AVERAGE(Y12:Y17))</f>
        <v/>
      </c>
      <c r="Z18" s="147" t="str">
        <f t="shared" si="10"/>
        <v/>
      </c>
      <c r="AA18" s="147" t="str">
        <f t="shared" si="10"/>
        <v/>
      </c>
      <c r="AB18" s="33">
        <v>12.0</v>
      </c>
    </row>
    <row r="19">
      <c r="A19" s="125">
        <f>'List of Students'!A7</f>
        <v>3</v>
      </c>
      <c r="B19" s="125">
        <f>'List of Students'!B7</f>
        <v>16010220017</v>
      </c>
      <c r="C19" s="125" t="str">
        <f>'List of Students'!C7</f>
        <v>PRASAD RACHIT MADHAVI</v>
      </c>
      <c r="D19" s="178"/>
      <c r="E19" s="175"/>
      <c r="F19" s="175"/>
      <c r="G19" s="166" t="str">
        <f t="shared" si="8"/>
        <v/>
      </c>
      <c r="H19" s="201" t="str">
        <f t="shared" si="9"/>
        <v/>
      </c>
      <c r="I19" s="168"/>
      <c r="J19" s="168"/>
      <c r="K19" s="168"/>
      <c r="L19" s="168"/>
      <c r="M19" s="171"/>
      <c r="Y19" s="127" t="s">
        <v>145</v>
      </c>
      <c r="Z19" s="3"/>
      <c r="AA19" s="4"/>
      <c r="AB19" s="33">
        <v>13.0</v>
      </c>
    </row>
    <row r="20">
      <c r="A20" s="125">
        <f>'List of Students'!A8</f>
        <v>4</v>
      </c>
      <c r="B20" s="125">
        <f>'List of Students'!B8</f>
        <v>16010220032</v>
      </c>
      <c r="C20" s="125" t="str">
        <f>'List of Students'!C8</f>
        <v>Kadam Dhruv Pratik</v>
      </c>
      <c r="D20" s="178"/>
      <c r="E20" s="175"/>
      <c r="F20" s="175"/>
      <c r="G20" s="166" t="str">
        <f t="shared" si="8"/>
        <v/>
      </c>
      <c r="H20" s="201" t="str">
        <f t="shared" si="9"/>
        <v/>
      </c>
      <c r="I20" s="168"/>
      <c r="J20" s="168"/>
      <c r="K20" s="168"/>
      <c r="L20" s="168"/>
      <c r="M20" s="171"/>
      <c r="Y20" s="129" t="s">
        <v>192</v>
      </c>
      <c r="Z20" s="129" t="s">
        <v>193</v>
      </c>
      <c r="AA20" s="129" t="s">
        <v>194</v>
      </c>
      <c r="AB20" s="33">
        <v>14.0</v>
      </c>
    </row>
    <row r="21">
      <c r="A21" s="125">
        <f>'List of Students'!A9</f>
        <v>5</v>
      </c>
      <c r="B21" s="125">
        <f>'List of Students'!B9</f>
        <v>16010520010</v>
      </c>
      <c r="C21" s="125" t="str">
        <f>'List of Students'!C9</f>
        <v>Vansh Desai</v>
      </c>
      <c r="D21" s="178"/>
      <c r="E21" s="175"/>
      <c r="F21" s="175"/>
      <c r="G21" s="166" t="str">
        <f t="shared" si="8"/>
        <v/>
      </c>
      <c r="H21" s="201" t="str">
        <f t="shared" si="9"/>
        <v/>
      </c>
      <c r="I21" s="168"/>
      <c r="J21" s="168"/>
      <c r="K21" s="168"/>
      <c r="L21" s="168"/>
      <c r="M21" s="171"/>
      <c r="Y21" s="149" t="str">
        <f>IF($K$12="CO 3",($D$109/$D$110)*100,"")</f>
        <v/>
      </c>
      <c r="Z21" s="177" t="str">
        <f>IF($K$14="CO 3",($E$109/$E$110)*100,"")</f>
        <v/>
      </c>
      <c r="AA21" s="132" t="str">
        <f>IF($K$15="CO 3",($F$109/$F$110)*100,"")</f>
        <v/>
      </c>
      <c r="AB21" s="138">
        <v>15.0</v>
      </c>
    </row>
    <row r="22">
      <c r="A22" s="125">
        <f>'List of Students'!A10</f>
        <v>6</v>
      </c>
      <c r="B22" s="125">
        <f>'List of Students'!B10</f>
        <v>16010320111</v>
      </c>
      <c r="C22" s="125" t="str">
        <f>'List of Students'!C10</f>
        <v>Dhuri Om Sushil</v>
      </c>
      <c r="D22" s="178"/>
      <c r="E22" s="175"/>
      <c r="F22" s="175"/>
      <c r="G22" s="166" t="str">
        <f t="shared" si="8"/>
        <v/>
      </c>
      <c r="H22" s="201" t="str">
        <f t="shared" si="9"/>
        <v/>
      </c>
      <c r="I22" s="168"/>
      <c r="J22" s="168"/>
      <c r="K22" s="168"/>
      <c r="L22" s="168"/>
      <c r="M22" s="171"/>
      <c r="Y22" s="149" t="str">
        <f>IF($M$12="CO 3",($D$109/$D$110)*100,"")</f>
        <v/>
      </c>
      <c r="Z22" s="177" t="str">
        <f>IF($M$14="CO 3",($E$109/$E$110)*100,"")</f>
        <v/>
      </c>
      <c r="AA22" s="132" t="str">
        <f>IF($M$15="CO 3",($F$109/$F$110)*100,"")</f>
        <v/>
      </c>
      <c r="AB22" s="142">
        <v>16.0</v>
      </c>
    </row>
    <row r="23">
      <c r="A23" s="125">
        <f>'List of Students'!A11</f>
        <v>7</v>
      </c>
      <c r="B23" s="125" t="str">
        <f>'List of Students'!B11</f>
        <v/>
      </c>
      <c r="C23" s="125" t="str">
        <f>'List of Students'!C11</f>
        <v/>
      </c>
      <c r="D23" s="178"/>
      <c r="E23" s="175"/>
      <c r="F23" s="175"/>
      <c r="G23" s="166" t="str">
        <f t="shared" si="8"/>
        <v/>
      </c>
      <c r="H23" s="201" t="str">
        <f t="shared" si="9"/>
        <v/>
      </c>
      <c r="I23" s="168"/>
      <c r="J23" s="168"/>
      <c r="K23" s="168"/>
      <c r="L23" s="168"/>
      <c r="M23" s="171"/>
      <c r="Y23" s="149" t="str">
        <f>IF($O$12="CO 3",($D$109/$D$110)*100,"")</f>
        <v/>
      </c>
      <c r="Z23" s="177" t="str">
        <f>IF($O$14="CO 3",($E$109/$E$110)*100,"")</f>
        <v/>
      </c>
      <c r="AA23" s="132" t="str">
        <f>IF($O$15="CO 3",($F$109/$F$110)*100,"")</f>
        <v/>
      </c>
      <c r="AB23" s="142">
        <v>17.0</v>
      </c>
    </row>
    <row r="24">
      <c r="A24" s="125">
        <f>'List of Students'!A12</f>
        <v>8</v>
      </c>
      <c r="B24" s="125" t="str">
        <f>'List of Students'!B12</f>
        <v/>
      </c>
      <c r="C24" s="125" t="str">
        <f>'List of Students'!C12</f>
        <v/>
      </c>
      <c r="D24" s="178"/>
      <c r="E24" s="180"/>
      <c r="F24" s="175"/>
      <c r="G24" s="166" t="str">
        <f t="shared" si="8"/>
        <v/>
      </c>
      <c r="H24" s="201" t="str">
        <f t="shared" si="9"/>
        <v/>
      </c>
      <c r="I24" s="168"/>
      <c r="J24" s="168"/>
      <c r="K24" s="168"/>
      <c r="L24" s="168"/>
      <c r="M24" s="171"/>
      <c r="Y24" s="149" t="str">
        <f>IF($Q$12="CO 3",($D$109/$D$110)*100,"")</f>
        <v/>
      </c>
      <c r="Z24" s="177" t="str">
        <f>IF($Q$14="CO 3",($E$109/$E$110)*100,"")</f>
        <v/>
      </c>
      <c r="AA24" s="132" t="str">
        <f>IF($Q$15="CO 3",($F$109/$F$110)*100,"")</f>
        <v/>
      </c>
      <c r="AB24" s="142">
        <v>18.0</v>
      </c>
    </row>
    <row r="25">
      <c r="A25" s="125">
        <f>'List of Students'!A13</f>
        <v>9</v>
      </c>
      <c r="B25" s="125" t="str">
        <f>'List of Students'!B13</f>
        <v/>
      </c>
      <c r="C25" s="125" t="str">
        <f>'List of Students'!C13</f>
        <v/>
      </c>
      <c r="D25" s="178"/>
      <c r="E25" s="180"/>
      <c r="F25" s="175"/>
      <c r="G25" s="166" t="str">
        <f t="shared" si="8"/>
        <v/>
      </c>
      <c r="H25" s="201" t="str">
        <f t="shared" si="9"/>
        <v/>
      </c>
      <c r="I25" s="168"/>
      <c r="J25" s="168"/>
      <c r="K25" s="168"/>
      <c r="L25" s="168"/>
      <c r="M25" s="171"/>
      <c r="Y25" s="149" t="str">
        <f>IF($S$12="CO 3",($D$109/$D$110)*100,"")</f>
        <v/>
      </c>
      <c r="Z25" s="177" t="str">
        <f>IF($S$14="CO 3",($E$109/$E$110)*100,"")</f>
        <v/>
      </c>
      <c r="AA25" s="132" t="str">
        <f>IF($S$15="CO 3",($F$109/$F$110)*100,"")</f>
        <v/>
      </c>
      <c r="AB25" s="142">
        <v>19.0</v>
      </c>
    </row>
    <row r="26">
      <c r="A26" s="125">
        <f>'List of Students'!A14</f>
        <v>10</v>
      </c>
      <c r="B26" s="125" t="str">
        <f>'List of Students'!B14</f>
        <v/>
      </c>
      <c r="C26" s="125" t="str">
        <f>'List of Students'!C14</f>
        <v/>
      </c>
      <c r="D26" s="178"/>
      <c r="E26" s="175"/>
      <c r="F26" s="175"/>
      <c r="G26" s="166" t="str">
        <f t="shared" si="8"/>
        <v/>
      </c>
      <c r="H26" s="201" t="str">
        <f t="shared" si="9"/>
        <v/>
      </c>
      <c r="I26" s="168"/>
      <c r="J26" s="168"/>
      <c r="K26" s="168"/>
      <c r="L26" s="168"/>
      <c r="M26" s="171"/>
      <c r="Y26" s="149" t="str">
        <f>IF($U$12="CO 3",($D$109/$D$110)*100,"")</f>
        <v/>
      </c>
      <c r="Z26" s="177" t="str">
        <f>IF($U$14="CO 3",($E$109/$E$110)*100,"")</f>
        <v/>
      </c>
      <c r="AA26" s="132" t="str">
        <f>IF($U$15="CO 3",($F$109/$F$110)*100,"")</f>
        <v/>
      </c>
      <c r="AB26" s="142">
        <v>20.0</v>
      </c>
    </row>
    <row r="27">
      <c r="A27" s="125">
        <f>'List of Students'!A15</f>
        <v>11</v>
      </c>
      <c r="B27" s="125" t="str">
        <f>'List of Students'!B15</f>
        <v/>
      </c>
      <c r="C27" s="125" t="str">
        <f>'List of Students'!C15</f>
        <v/>
      </c>
      <c r="D27" s="178"/>
      <c r="E27" s="175"/>
      <c r="F27" s="175"/>
      <c r="G27" s="166" t="str">
        <f t="shared" si="8"/>
        <v/>
      </c>
      <c r="H27" s="201" t="str">
        <f t="shared" si="9"/>
        <v/>
      </c>
      <c r="I27" s="168"/>
      <c r="J27" s="168"/>
      <c r="K27" s="168"/>
      <c r="L27" s="168"/>
      <c r="M27" s="171"/>
      <c r="Y27" s="147" t="str">
        <f t="shared" ref="Y27:AA27" si="11">IF(COUNTBLANK(Y21:Y26)=6,"",AVERAGE(Y21:Y26))</f>
        <v/>
      </c>
      <c r="Z27" s="147" t="str">
        <f t="shared" si="11"/>
        <v/>
      </c>
      <c r="AA27" s="147" t="str">
        <f t="shared" si="11"/>
        <v/>
      </c>
      <c r="AB27" s="181"/>
    </row>
    <row r="28">
      <c r="A28" s="125">
        <f>'List of Students'!A16</f>
        <v>12</v>
      </c>
      <c r="B28" s="125" t="str">
        <f>'List of Students'!B16</f>
        <v/>
      </c>
      <c r="C28" s="125" t="str">
        <f>'List of Students'!C16</f>
        <v/>
      </c>
      <c r="D28" s="178"/>
      <c r="E28" s="180"/>
      <c r="F28" s="180"/>
      <c r="G28" s="166" t="str">
        <f t="shared" si="8"/>
        <v/>
      </c>
      <c r="H28" s="201" t="str">
        <f t="shared" si="9"/>
        <v/>
      </c>
      <c r="I28" s="168"/>
      <c r="J28" s="168"/>
      <c r="K28" s="168"/>
      <c r="L28" s="168"/>
      <c r="M28" s="171"/>
      <c r="Y28" s="127" t="s">
        <v>146</v>
      </c>
      <c r="Z28" s="3"/>
      <c r="AA28" s="4"/>
    </row>
    <row r="29">
      <c r="A29" s="125">
        <f>'List of Students'!A17</f>
        <v>13</v>
      </c>
      <c r="B29" s="125" t="str">
        <f>'List of Students'!B17</f>
        <v/>
      </c>
      <c r="C29" s="125" t="str">
        <f>'List of Students'!C17</f>
        <v/>
      </c>
      <c r="D29" s="178"/>
      <c r="E29" s="175"/>
      <c r="F29" s="175"/>
      <c r="G29" s="166" t="str">
        <f t="shared" si="8"/>
        <v/>
      </c>
      <c r="H29" s="201" t="str">
        <f t="shared" si="9"/>
        <v/>
      </c>
      <c r="I29" s="168"/>
      <c r="J29" s="168"/>
      <c r="K29" s="168"/>
      <c r="L29" s="168"/>
      <c r="M29" s="171"/>
      <c r="Y29" s="129" t="s">
        <v>192</v>
      </c>
      <c r="Z29" s="129" t="s">
        <v>193</v>
      </c>
      <c r="AA29" s="129" t="s">
        <v>194</v>
      </c>
    </row>
    <row r="30">
      <c r="A30" s="125">
        <f>'List of Students'!A18</f>
        <v>14</v>
      </c>
      <c r="B30" s="125" t="str">
        <f>'List of Students'!B18</f>
        <v/>
      </c>
      <c r="C30" s="125" t="str">
        <f>'List of Students'!C18</f>
        <v/>
      </c>
      <c r="D30" s="178"/>
      <c r="E30" s="175"/>
      <c r="F30" s="175"/>
      <c r="G30" s="166" t="str">
        <f t="shared" si="8"/>
        <v/>
      </c>
      <c r="H30" s="201" t="str">
        <f t="shared" si="9"/>
        <v/>
      </c>
      <c r="I30" s="168"/>
      <c r="J30" s="168"/>
      <c r="K30" s="168"/>
      <c r="L30" s="168"/>
      <c r="M30" s="171"/>
      <c r="Y30" s="131" t="str">
        <f>IF($K$12="CO 4",($D$109/$D$110)*100,"")</f>
        <v/>
      </c>
      <c r="Z30" s="132" t="str">
        <f>IF($K$14="CO 4",($E$109/$E$110)*100,"")</f>
        <v/>
      </c>
      <c r="AA30" s="132" t="str">
        <f>IF($K$15="CO 4",($F$109/$F$110)*100,"")</f>
        <v/>
      </c>
    </row>
    <row r="31">
      <c r="A31" s="125">
        <f>'List of Students'!A19</f>
        <v>15</v>
      </c>
      <c r="B31" s="125" t="str">
        <f>'List of Students'!B19</f>
        <v/>
      </c>
      <c r="C31" s="125" t="str">
        <f>'List of Students'!C19</f>
        <v/>
      </c>
      <c r="D31" s="178"/>
      <c r="E31" s="175"/>
      <c r="F31" s="175"/>
      <c r="G31" s="166" t="str">
        <f t="shared" si="8"/>
        <v/>
      </c>
      <c r="H31" s="201" t="str">
        <f t="shared" si="9"/>
        <v/>
      </c>
      <c r="I31" s="168"/>
      <c r="J31" s="168"/>
      <c r="K31" s="168"/>
      <c r="L31" s="168"/>
      <c r="M31" s="171"/>
      <c r="Y31" s="131" t="str">
        <f>IF($M$12="CO 4",($D$109/$D$110)*100,"")</f>
        <v/>
      </c>
      <c r="Z31" s="132" t="str">
        <f>IF($M$14="CO 4",($E$109/$E$110)*100,"")</f>
        <v/>
      </c>
      <c r="AA31" s="132" t="str">
        <f>IF($M$15="CO 4",($F$109/$F$110)*100,"")</f>
        <v/>
      </c>
    </row>
    <row r="32">
      <c r="A32" s="125">
        <f>'List of Students'!A20</f>
        <v>16</v>
      </c>
      <c r="B32" s="125" t="str">
        <f>'List of Students'!B20</f>
        <v/>
      </c>
      <c r="C32" s="125" t="str">
        <f>'List of Students'!C20</f>
        <v/>
      </c>
      <c r="D32" s="178"/>
      <c r="E32" s="175"/>
      <c r="F32" s="175"/>
      <c r="G32" s="166" t="str">
        <f t="shared" si="8"/>
        <v/>
      </c>
      <c r="H32" s="201" t="str">
        <f t="shared" si="9"/>
        <v/>
      </c>
      <c r="I32" s="168"/>
      <c r="J32" s="168"/>
      <c r="K32" s="168"/>
      <c r="L32" s="168"/>
      <c r="M32" s="171"/>
      <c r="Y32" s="131" t="str">
        <f>IF($O$12="CO 4",($D$109/$D$110)*100,"")</f>
        <v/>
      </c>
      <c r="Z32" s="132" t="str">
        <f>IF($O$14="CO 4",($E$109/$E$110)*100,"")</f>
        <v/>
      </c>
      <c r="AA32" s="132" t="str">
        <f>IF($O$15="CO 4",($F$109/$F$110)*100,"")</f>
        <v/>
      </c>
    </row>
    <row r="33">
      <c r="A33" s="125">
        <f>'List of Students'!A21</f>
        <v>17</v>
      </c>
      <c r="B33" s="125" t="str">
        <f>'List of Students'!B21</f>
        <v/>
      </c>
      <c r="C33" s="125" t="str">
        <f>'List of Students'!C21</f>
        <v/>
      </c>
      <c r="D33" s="178"/>
      <c r="E33" s="180"/>
      <c r="F33" s="175"/>
      <c r="G33" s="166" t="str">
        <f t="shared" si="8"/>
        <v/>
      </c>
      <c r="H33" s="201" t="str">
        <f t="shared" si="9"/>
        <v/>
      </c>
      <c r="I33" s="168"/>
      <c r="J33" s="168"/>
      <c r="K33" s="168"/>
      <c r="L33" s="168"/>
      <c r="M33" s="171"/>
      <c r="Y33" s="131" t="str">
        <f>IF($Q$12="CO 4",($D$109/$D$110)*100,"")</f>
        <v/>
      </c>
      <c r="Z33" s="132" t="str">
        <f>IF($Q$14="CO 4",($E$109/$E$110)*100,"")</f>
        <v/>
      </c>
      <c r="AA33" s="132" t="str">
        <f>IF($Q$15="CO 4",($F$109/$F$110)*100,"")</f>
        <v/>
      </c>
    </row>
    <row r="34">
      <c r="A34" s="125">
        <f>'List of Students'!A22</f>
        <v>18</v>
      </c>
      <c r="B34" s="125" t="str">
        <f>'List of Students'!B22</f>
        <v/>
      </c>
      <c r="C34" s="125" t="str">
        <f>'List of Students'!C22</f>
        <v/>
      </c>
      <c r="D34" s="178"/>
      <c r="E34" s="180"/>
      <c r="F34" s="175"/>
      <c r="G34" s="166" t="str">
        <f t="shared" si="8"/>
        <v/>
      </c>
      <c r="H34" s="201" t="str">
        <f t="shared" si="9"/>
        <v/>
      </c>
      <c r="I34" s="168"/>
      <c r="J34" s="168"/>
      <c r="K34" s="168"/>
      <c r="L34" s="168"/>
      <c r="M34" s="171"/>
      <c r="Y34" s="131" t="str">
        <f>IF($S$12="CO 4",($D$109/$D$110)*100,"")</f>
        <v/>
      </c>
      <c r="Z34" s="132" t="str">
        <f>IF($S$14="CO 4",($E$109/$E$110)*100,"")</f>
        <v/>
      </c>
      <c r="AA34" s="132" t="str">
        <f>IF($S$15="CO 4",($F$109/$F$110)*100,"")</f>
        <v/>
      </c>
    </row>
    <row r="35">
      <c r="A35" s="125">
        <f>'List of Students'!A23</f>
        <v>19</v>
      </c>
      <c r="B35" s="125" t="str">
        <f>'List of Students'!B23</f>
        <v/>
      </c>
      <c r="C35" s="125" t="str">
        <f>'List of Students'!C23</f>
        <v/>
      </c>
      <c r="D35" s="178"/>
      <c r="E35" s="175"/>
      <c r="F35" s="175"/>
      <c r="G35" s="166" t="str">
        <f t="shared" si="8"/>
        <v/>
      </c>
      <c r="H35" s="201" t="str">
        <f t="shared" si="9"/>
        <v/>
      </c>
      <c r="I35" s="168"/>
      <c r="J35" s="168"/>
      <c r="K35" s="168"/>
      <c r="L35" s="168"/>
      <c r="M35" s="171"/>
      <c r="Y35" s="131" t="str">
        <f>IF($U$12="CO 4",($D$109/$D$110)*100,"")</f>
        <v/>
      </c>
      <c r="Z35" s="132" t="str">
        <f>IF($U$14="CO 4",($E$109/$E$110)*100,"")</f>
        <v/>
      </c>
      <c r="AA35" s="132" t="str">
        <f>IF($U$15="CO 4",($F$109/$F$110)*100,"")</f>
        <v/>
      </c>
    </row>
    <row r="36">
      <c r="A36" s="125">
        <f>'List of Students'!A24</f>
        <v>20</v>
      </c>
      <c r="B36" s="125" t="str">
        <f>'List of Students'!B24</f>
        <v/>
      </c>
      <c r="C36" s="125" t="str">
        <f>'List of Students'!C24</f>
        <v/>
      </c>
      <c r="D36" s="182"/>
      <c r="E36" s="175"/>
      <c r="F36" s="175"/>
      <c r="G36" s="166" t="str">
        <f t="shared" si="8"/>
        <v/>
      </c>
      <c r="H36" s="201" t="str">
        <f t="shared" si="9"/>
        <v/>
      </c>
      <c r="I36" s="168"/>
      <c r="J36" s="168"/>
      <c r="K36" s="168"/>
      <c r="L36" s="168"/>
      <c r="M36" s="171"/>
      <c r="Y36" s="147" t="str">
        <f t="shared" ref="Y36:AA36" si="12">IF(COUNTBLANK(Y30:Y35)=6,"",AVERAGE(Y30:Y35))</f>
        <v/>
      </c>
      <c r="Z36" s="147" t="str">
        <f t="shared" si="12"/>
        <v/>
      </c>
      <c r="AA36" s="147" t="str">
        <f t="shared" si="12"/>
        <v/>
      </c>
    </row>
    <row r="37">
      <c r="A37" s="125">
        <f>'List of Students'!A25</f>
        <v>21</v>
      </c>
      <c r="B37" s="125" t="str">
        <f>'List of Students'!B25</f>
        <v/>
      </c>
      <c r="C37" s="125" t="str">
        <f>'List of Students'!C25</f>
        <v/>
      </c>
      <c r="D37" s="178"/>
      <c r="E37" s="180"/>
      <c r="F37" s="175"/>
      <c r="G37" s="166" t="str">
        <f t="shared" si="8"/>
        <v/>
      </c>
      <c r="H37" s="201" t="str">
        <f t="shared" si="9"/>
        <v/>
      </c>
      <c r="I37" s="168"/>
      <c r="J37" s="168"/>
      <c r="K37" s="168"/>
      <c r="L37" s="168"/>
      <c r="M37" s="171"/>
      <c r="Y37" s="127" t="s">
        <v>147</v>
      </c>
      <c r="Z37" s="3"/>
      <c r="AA37" s="4"/>
    </row>
    <row r="38">
      <c r="A38" s="125">
        <f>'List of Students'!A26</f>
        <v>22</v>
      </c>
      <c r="B38" s="125" t="str">
        <f>'List of Students'!B26</f>
        <v/>
      </c>
      <c r="C38" s="125" t="str">
        <f>'List of Students'!C26</f>
        <v/>
      </c>
      <c r="D38" s="178"/>
      <c r="E38" s="175"/>
      <c r="F38" s="175"/>
      <c r="G38" s="166" t="str">
        <f t="shared" si="8"/>
        <v/>
      </c>
      <c r="H38" s="201" t="str">
        <f t="shared" si="9"/>
        <v/>
      </c>
      <c r="I38" s="168"/>
      <c r="J38" s="168"/>
      <c r="K38" s="168"/>
      <c r="L38" s="168"/>
      <c r="M38" s="171"/>
      <c r="Y38" s="129" t="s">
        <v>192</v>
      </c>
      <c r="Z38" s="129" t="s">
        <v>193</v>
      </c>
      <c r="AA38" s="129" t="s">
        <v>194</v>
      </c>
    </row>
    <row r="39">
      <c r="A39" s="125">
        <f>'List of Students'!A27</f>
        <v>23</v>
      </c>
      <c r="B39" s="125" t="str">
        <f>'List of Students'!B27</f>
        <v/>
      </c>
      <c r="C39" s="125" t="str">
        <f>'List of Students'!C27</f>
        <v/>
      </c>
      <c r="D39" s="178"/>
      <c r="E39" s="180"/>
      <c r="F39" s="175"/>
      <c r="G39" s="166" t="str">
        <f t="shared" si="8"/>
        <v/>
      </c>
      <c r="H39" s="201" t="str">
        <f t="shared" si="9"/>
        <v/>
      </c>
      <c r="I39" s="168"/>
      <c r="J39" s="168"/>
      <c r="K39" s="168"/>
      <c r="L39" s="168"/>
      <c r="M39" s="171"/>
      <c r="Y39" s="131" t="str">
        <f>IF($K$12="CO 5",($D$109/$D$110)*100,"")</f>
        <v/>
      </c>
      <c r="Z39" s="132" t="str">
        <f>IF($K$14="CO 5",($E$109/$E$110)*100,"")</f>
        <v/>
      </c>
      <c r="AA39" s="132" t="str">
        <f>IF($K$15="CO 5",($F$109/$F$110)*100,"")</f>
        <v/>
      </c>
    </row>
    <row r="40">
      <c r="A40" s="125">
        <f>'List of Students'!A28</f>
        <v>24</v>
      </c>
      <c r="B40" s="125" t="str">
        <f>'List of Students'!B28</f>
        <v/>
      </c>
      <c r="C40" s="125" t="str">
        <f>'List of Students'!C28</f>
        <v/>
      </c>
      <c r="D40" s="178"/>
      <c r="E40" s="175"/>
      <c r="F40" s="175"/>
      <c r="G40" s="166" t="str">
        <f t="shared" si="8"/>
        <v/>
      </c>
      <c r="H40" s="201" t="str">
        <f t="shared" si="9"/>
        <v/>
      </c>
      <c r="I40" s="168"/>
      <c r="J40" s="168"/>
      <c r="K40" s="168"/>
      <c r="L40" s="168"/>
      <c r="M40" s="171"/>
      <c r="Y40" s="131" t="str">
        <f>IF($M$12="CO 5",($D$109/$D$110)*100,"")</f>
        <v/>
      </c>
      <c r="Z40" s="132" t="str">
        <f>IF($M$14="CO 5",($E$109/$E$110)*100,"")</f>
        <v/>
      </c>
      <c r="AA40" s="132" t="str">
        <f>IF($M$15="CO 5",($F$109/$F$110)*100,"")</f>
        <v/>
      </c>
    </row>
    <row r="41">
      <c r="A41" s="125">
        <f>'List of Students'!A29</f>
        <v>25</v>
      </c>
      <c r="B41" s="125" t="str">
        <f>'List of Students'!B29</f>
        <v/>
      </c>
      <c r="C41" s="125" t="str">
        <f>'List of Students'!C29</f>
        <v/>
      </c>
      <c r="D41" s="178"/>
      <c r="E41" s="175"/>
      <c r="F41" s="175"/>
      <c r="G41" s="166" t="str">
        <f t="shared" si="8"/>
        <v/>
      </c>
      <c r="H41" s="201" t="str">
        <f t="shared" si="9"/>
        <v/>
      </c>
      <c r="I41" s="168"/>
      <c r="J41" s="168"/>
      <c r="K41" s="168"/>
      <c r="L41" s="168"/>
      <c r="M41" s="171"/>
      <c r="Y41" s="131" t="str">
        <f>IF($O$12="CO 5",($D$109/$D$110)*100,"")</f>
        <v/>
      </c>
      <c r="Z41" s="132" t="str">
        <f>IF($O$14="CO 5",($E$109/$E$110)*100,"")</f>
        <v/>
      </c>
      <c r="AA41" s="132" t="str">
        <f>IF($O$15="CO 5",($F$109/$F$110)*100,"")</f>
        <v/>
      </c>
    </row>
    <row r="42">
      <c r="A42" s="125">
        <f>'List of Students'!A30</f>
        <v>26</v>
      </c>
      <c r="B42" s="125" t="str">
        <f>'List of Students'!B30</f>
        <v/>
      </c>
      <c r="C42" s="125" t="str">
        <f>'List of Students'!C30</f>
        <v/>
      </c>
      <c r="D42" s="178"/>
      <c r="E42" s="175"/>
      <c r="F42" s="175"/>
      <c r="G42" s="166" t="str">
        <f t="shared" si="8"/>
        <v/>
      </c>
      <c r="H42" s="201" t="str">
        <f t="shared" si="9"/>
        <v/>
      </c>
      <c r="I42" s="168"/>
      <c r="J42" s="168"/>
      <c r="K42" s="168"/>
      <c r="L42" s="168"/>
      <c r="M42" s="171"/>
      <c r="Y42" s="131" t="str">
        <f>IF($Q$12="CO 5",($D$109/$D$110)*100,"")</f>
        <v/>
      </c>
      <c r="Z42" s="132" t="str">
        <f>IF($Q$14="CO 5",($E$109/$E$110)*100,"")</f>
        <v/>
      </c>
      <c r="AA42" s="132" t="str">
        <f>IF($Q$15="CO 5",($F$109/$F$110)*100,"")</f>
        <v/>
      </c>
    </row>
    <row r="43">
      <c r="A43" s="125">
        <f>'List of Students'!A31</f>
        <v>27</v>
      </c>
      <c r="B43" s="125" t="str">
        <f>'List of Students'!B31</f>
        <v/>
      </c>
      <c r="C43" s="125" t="str">
        <f>'List of Students'!C31</f>
        <v/>
      </c>
      <c r="D43" s="178"/>
      <c r="E43" s="175"/>
      <c r="F43" s="175"/>
      <c r="G43" s="166" t="str">
        <f t="shared" si="8"/>
        <v/>
      </c>
      <c r="H43" s="201" t="str">
        <f t="shared" si="9"/>
        <v/>
      </c>
      <c r="I43" s="168"/>
      <c r="J43" s="168"/>
      <c r="K43" s="168"/>
      <c r="L43" s="168"/>
      <c r="M43" s="171"/>
      <c r="Y43" s="131" t="str">
        <f>IF($S$12="CO 5",($D$109/$D$110)*100,"")</f>
        <v/>
      </c>
      <c r="Z43" s="132" t="str">
        <f>IF($S$14="CO 5",($E$109/$E$110)*100,"")</f>
        <v/>
      </c>
      <c r="AA43" s="132" t="str">
        <f>IF($S$15="CO 5",($F$109/$F$110)*100,"")</f>
        <v/>
      </c>
    </row>
    <row r="44">
      <c r="A44" s="125">
        <f>'List of Students'!A32</f>
        <v>28</v>
      </c>
      <c r="B44" s="125" t="str">
        <f>'List of Students'!B32</f>
        <v/>
      </c>
      <c r="C44" s="125" t="str">
        <f>'List of Students'!C32</f>
        <v/>
      </c>
      <c r="D44" s="178"/>
      <c r="E44" s="175"/>
      <c r="F44" s="175"/>
      <c r="G44" s="166" t="str">
        <f t="shared" si="8"/>
        <v/>
      </c>
      <c r="H44" s="201" t="str">
        <f t="shared" si="9"/>
        <v/>
      </c>
      <c r="I44" s="168"/>
      <c r="J44" s="168"/>
      <c r="K44" s="168"/>
      <c r="L44" s="168"/>
      <c r="M44" s="171"/>
      <c r="Y44" s="131" t="str">
        <f>IF($U$12="CO 5",($D$109/$D$110)*100,"")</f>
        <v/>
      </c>
      <c r="Z44" s="132" t="str">
        <f>IF($U$14="CO 5",($E$109/$E$110)*100,"")</f>
        <v/>
      </c>
      <c r="AA44" s="132" t="str">
        <f>IF($U$15="CO 5",($F$109/$F$110)*100,"")</f>
        <v/>
      </c>
    </row>
    <row r="45">
      <c r="A45" s="125">
        <f>'List of Students'!A33</f>
        <v>29</v>
      </c>
      <c r="B45" s="125" t="str">
        <f>'List of Students'!B33</f>
        <v/>
      </c>
      <c r="C45" s="125" t="str">
        <f>'List of Students'!C33</f>
        <v/>
      </c>
      <c r="D45" s="178"/>
      <c r="E45" s="175"/>
      <c r="F45" s="175"/>
      <c r="G45" s="166" t="str">
        <f t="shared" si="8"/>
        <v/>
      </c>
      <c r="H45" s="201" t="str">
        <f t="shared" si="9"/>
        <v/>
      </c>
      <c r="I45" s="168"/>
      <c r="J45" s="168"/>
      <c r="K45" s="168"/>
      <c r="L45" s="168"/>
      <c r="M45" s="171"/>
      <c r="Y45" s="147" t="str">
        <f t="shared" ref="Y45:AA45" si="13">IF(COUNTBLANK(Y39:Y44)=6,"",AVERAGE(Y39:Y44))</f>
        <v/>
      </c>
      <c r="Z45" s="147" t="str">
        <f t="shared" si="13"/>
        <v/>
      </c>
      <c r="AA45" s="147" t="str">
        <f t="shared" si="13"/>
        <v/>
      </c>
    </row>
    <row r="46">
      <c r="A46" s="125">
        <f>'List of Students'!A34</f>
        <v>30</v>
      </c>
      <c r="B46" s="125" t="str">
        <f>'List of Students'!B34</f>
        <v/>
      </c>
      <c r="C46" s="125" t="str">
        <f>'List of Students'!C34</f>
        <v/>
      </c>
      <c r="D46" s="178"/>
      <c r="E46" s="175"/>
      <c r="F46" s="175"/>
      <c r="G46" s="166" t="str">
        <f t="shared" si="8"/>
        <v/>
      </c>
      <c r="H46" s="201" t="str">
        <f t="shared" si="9"/>
        <v/>
      </c>
      <c r="I46" s="168"/>
      <c r="J46" s="168"/>
      <c r="K46" s="168"/>
      <c r="L46" s="168"/>
      <c r="M46" s="171"/>
      <c r="Y46" s="127" t="s">
        <v>148</v>
      </c>
      <c r="Z46" s="3"/>
      <c r="AA46" s="4"/>
    </row>
    <row r="47">
      <c r="A47" s="125">
        <f>'List of Students'!A35</f>
        <v>31</v>
      </c>
      <c r="B47" s="125" t="str">
        <f>'List of Students'!B35</f>
        <v/>
      </c>
      <c r="C47" s="125" t="str">
        <f>'List of Students'!C35</f>
        <v/>
      </c>
      <c r="D47" s="178"/>
      <c r="E47" s="175"/>
      <c r="F47" s="175"/>
      <c r="G47" s="166" t="str">
        <f t="shared" si="8"/>
        <v/>
      </c>
      <c r="H47" s="201" t="str">
        <f t="shared" si="9"/>
        <v/>
      </c>
      <c r="I47" s="168"/>
      <c r="J47" s="168"/>
      <c r="K47" s="168"/>
      <c r="L47" s="168"/>
      <c r="M47" s="171"/>
      <c r="Y47" s="129" t="s">
        <v>192</v>
      </c>
      <c r="Z47" s="129" t="s">
        <v>193</v>
      </c>
      <c r="AA47" s="129" t="s">
        <v>194</v>
      </c>
    </row>
    <row r="48">
      <c r="A48" s="125">
        <f>'List of Students'!A36</f>
        <v>32</v>
      </c>
      <c r="B48" s="125" t="str">
        <f>'List of Students'!B36</f>
        <v/>
      </c>
      <c r="C48" s="125" t="str">
        <f>'List of Students'!C36</f>
        <v/>
      </c>
      <c r="D48" s="178"/>
      <c r="E48" s="175"/>
      <c r="F48" s="175"/>
      <c r="G48" s="166" t="str">
        <f t="shared" si="8"/>
        <v/>
      </c>
      <c r="H48" s="201" t="str">
        <f t="shared" si="9"/>
        <v/>
      </c>
      <c r="I48" s="168"/>
      <c r="J48" s="168"/>
      <c r="K48" s="168"/>
      <c r="L48" s="168"/>
      <c r="M48" s="171"/>
      <c r="Y48" s="131" t="str">
        <f>IF($K$12="CO 6",($D$109/$D$110)*100,"")</f>
        <v/>
      </c>
      <c r="Z48" s="132" t="str">
        <f>IF($K$14="CO 6",($E$109/$E$110)*100,"")</f>
        <v/>
      </c>
      <c r="AA48" s="132" t="str">
        <f>IF($K$15="CO 6",($F$109/$F$110)*100,"")</f>
        <v/>
      </c>
    </row>
    <row r="49">
      <c r="A49" s="125">
        <f>'List of Students'!A37</f>
        <v>33</v>
      </c>
      <c r="B49" s="125" t="str">
        <f>'List of Students'!B37</f>
        <v/>
      </c>
      <c r="C49" s="125" t="str">
        <f>'List of Students'!C37</f>
        <v/>
      </c>
      <c r="D49" s="178"/>
      <c r="E49" s="175"/>
      <c r="F49" s="175"/>
      <c r="G49" s="166" t="str">
        <f t="shared" si="8"/>
        <v/>
      </c>
      <c r="H49" s="201" t="str">
        <f t="shared" si="9"/>
        <v/>
      </c>
      <c r="I49" s="168"/>
      <c r="J49" s="168"/>
      <c r="K49" s="168"/>
      <c r="L49" s="168"/>
      <c r="M49" s="171"/>
      <c r="Y49" s="131" t="str">
        <f>IF($M$12="CO 6",($D$109/$D$110)*100,"")</f>
        <v/>
      </c>
      <c r="Z49" s="132" t="str">
        <f>IF($M$14="CO 6",($E$109/$E$110)*100,"")</f>
        <v/>
      </c>
      <c r="AA49" s="132" t="str">
        <f>IF($M$15="CO 6",($F$109/$F$110)*100,"")</f>
        <v/>
      </c>
    </row>
    <row r="50">
      <c r="A50" s="125">
        <f>'List of Students'!A38</f>
        <v>34</v>
      </c>
      <c r="B50" s="125" t="str">
        <f>'List of Students'!B38</f>
        <v/>
      </c>
      <c r="C50" s="125" t="str">
        <f>'List of Students'!C38</f>
        <v/>
      </c>
      <c r="D50" s="178"/>
      <c r="E50" s="180"/>
      <c r="F50" s="180"/>
      <c r="G50" s="166" t="str">
        <f t="shared" si="8"/>
        <v/>
      </c>
      <c r="H50" s="201" t="str">
        <f t="shared" si="9"/>
        <v/>
      </c>
      <c r="I50" s="168"/>
      <c r="J50" s="168"/>
      <c r="K50" s="168"/>
      <c r="L50" s="168"/>
      <c r="M50" s="171"/>
      <c r="Y50" s="131" t="str">
        <f>IF($O$12="CO 6",($D$109/$D$110)*100,"")</f>
        <v/>
      </c>
      <c r="Z50" s="132" t="str">
        <f>IF($O$14="CO 6",($E$109/$E$110)*100,"")</f>
        <v/>
      </c>
      <c r="AA50" s="132" t="str">
        <f>IF($O$15="CO 6",($F$109/$F$110)*100,"")</f>
        <v/>
      </c>
    </row>
    <row r="51">
      <c r="A51" s="125">
        <f>'List of Students'!A39</f>
        <v>35</v>
      </c>
      <c r="B51" s="125" t="str">
        <f>'List of Students'!B39</f>
        <v/>
      </c>
      <c r="C51" s="125" t="str">
        <f>'List of Students'!C39</f>
        <v/>
      </c>
      <c r="D51" s="178"/>
      <c r="E51" s="180"/>
      <c r="F51" s="175"/>
      <c r="G51" s="166" t="str">
        <f t="shared" si="8"/>
        <v/>
      </c>
      <c r="H51" s="201" t="str">
        <f t="shared" si="9"/>
        <v/>
      </c>
      <c r="I51" s="168"/>
      <c r="J51" s="168"/>
      <c r="K51" s="168"/>
      <c r="L51" s="168"/>
      <c r="M51" s="171"/>
      <c r="Y51" s="131" t="str">
        <f>IF($Q$12="CO 6",($D$109/$D$110)*100,"")</f>
        <v/>
      </c>
      <c r="Z51" s="132" t="str">
        <f>IF($Q$14="CO 6",($E$109/$E$110)*100,"")</f>
        <v/>
      </c>
      <c r="AA51" s="132" t="str">
        <f>IF($Q$15="CO 6",($F$109/$F$110)*100,"")</f>
        <v/>
      </c>
    </row>
    <row r="52">
      <c r="A52" s="125">
        <f>'List of Students'!A40</f>
        <v>36</v>
      </c>
      <c r="B52" s="125" t="str">
        <f>'List of Students'!B40</f>
        <v/>
      </c>
      <c r="C52" s="125" t="str">
        <f>'List of Students'!C40</f>
        <v/>
      </c>
      <c r="D52" s="178"/>
      <c r="E52" s="175"/>
      <c r="F52" s="175"/>
      <c r="G52" s="166" t="str">
        <f t="shared" si="8"/>
        <v/>
      </c>
      <c r="H52" s="201" t="str">
        <f t="shared" si="9"/>
        <v/>
      </c>
      <c r="I52" s="168"/>
      <c r="J52" s="168"/>
      <c r="K52" s="168"/>
      <c r="L52" s="168"/>
      <c r="M52" s="171"/>
      <c r="Y52" s="131" t="str">
        <f>IF($S$12="CO 6",($D$109/$D$110)*100,"")</f>
        <v/>
      </c>
      <c r="Z52" s="132" t="str">
        <f>IF($S$14="CO 6",($E$109/$E$110)*100,"")</f>
        <v/>
      </c>
      <c r="AA52" s="132" t="str">
        <f>IF($S$15="CO 6",($F$109/$F$110)*100,"")</f>
        <v/>
      </c>
    </row>
    <row r="53">
      <c r="A53" s="125">
        <f>'List of Students'!A41</f>
        <v>37</v>
      </c>
      <c r="B53" s="125" t="str">
        <f>'List of Students'!B41</f>
        <v/>
      </c>
      <c r="C53" s="125" t="str">
        <f>'List of Students'!C41</f>
        <v/>
      </c>
      <c r="D53" s="178"/>
      <c r="E53" s="175"/>
      <c r="F53" s="175"/>
      <c r="G53" s="166" t="str">
        <f t="shared" si="8"/>
        <v/>
      </c>
      <c r="H53" s="201" t="str">
        <f t="shared" si="9"/>
        <v/>
      </c>
      <c r="I53" s="168"/>
      <c r="J53" s="168"/>
      <c r="K53" s="168"/>
      <c r="L53" s="168"/>
      <c r="M53" s="171"/>
      <c r="Y53" s="131" t="str">
        <f>IF($U$12="CO 6",($D$109/$D$110)*100,"")</f>
        <v/>
      </c>
      <c r="Z53" s="132" t="str">
        <f>IF($U$14="CO 6",($E$109/$E$110)*100,"")</f>
        <v/>
      </c>
      <c r="AA53" s="132" t="str">
        <f>IF($U$15="CO 6",($F$109/$F$110)*100,"")</f>
        <v/>
      </c>
    </row>
    <row r="54">
      <c r="A54" s="125">
        <f>'List of Students'!A42</f>
        <v>38</v>
      </c>
      <c r="B54" s="125" t="str">
        <f>'List of Students'!B42</f>
        <v/>
      </c>
      <c r="C54" s="125" t="str">
        <f>'List of Students'!C42</f>
        <v/>
      </c>
      <c r="D54" s="178"/>
      <c r="E54" s="175"/>
      <c r="F54" s="175"/>
      <c r="G54" s="166" t="str">
        <f t="shared" si="8"/>
        <v/>
      </c>
      <c r="H54" s="201" t="str">
        <f t="shared" si="9"/>
        <v/>
      </c>
      <c r="I54" s="168"/>
      <c r="J54" s="168"/>
      <c r="K54" s="168"/>
      <c r="L54" s="168"/>
      <c r="M54" s="171"/>
      <c r="Y54" s="147" t="str">
        <f t="shared" ref="Y54:AA54" si="14">IF(COUNTBLANK(Y48:Y53)=6,"",AVERAGE(Y48:Y53))</f>
        <v/>
      </c>
      <c r="Z54" s="147" t="str">
        <f t="shared" si="14"/>
        <v/>
      </c>
      <c r="AA54" s="147" t="str">
        <f t="shared" si="14"/>
        <v/>
      </c>
    </row>
    <row r="55">
      <c r="A55" s="125">
        <f>'List of Students'!A43</f>
        <v>39</v>
      </c>
      <c r="B55" s="125" t="str">
        <f>'List of Students'!B43</f>
        <v/>
      </c>
      <c r="C55" s="125" t="str">
        <f>'List of Students'!C43</f>
        <v/>
      </c>
      <c r="D55" s="178"/>
      <c r="E55" s="175"/>
      <c r="F55" s="175"/>
      <c r="G55" s="166" t="str">
        <f t="shared" si="8"/>
        <v/>
      </c>
      <c r="H55" s="201" t="str">
        <f t="shared" si="9"/>
        <v/>
      </c>
      <c r="I55" s="168"/>
      <c r="J55" s="168"/>
      <c r="K55" s="168"/>
      <c r="L55" s="168"/>
      <c r="M55" s="171"/>
      <c r="Y55" s="183"/>
      <c r="Z55" s="183"/>
      <c r="AA55" s="183"/>
    </row>
    <row r="56">
      <c r="A56" s="125">
        <f>'List of Students'!A44</f>
        <v>40</v>
      </c>
      <c r="B56" s="125" t="str">
        <f>'List of Students'!B44</f>
        <v/>
      </c>
      <c r="C56" s="125" t="str">
        <f>'List of Students'!C44</f>
        <v/>
      </c>
      <c r="D56" s="178"/>
      <c r="E56" s="175"/>
      <c r="F56" s="175"/>
      <c r="G56" s="166" t="str">
        <f t="shared" si="8"/>
        <v/>
      </c>
      <c r="H56" s="201" t="str">
        <f t="shared" si="9"/>
        <v/>
      </c>
      <c r="I56" s="168"/>
      <c r="J56" s="168"/>
      <c r="K56" s="168"/>
      <c r="L56" s="168"/>
      <c r="M56" s="171"/>
      <c r="Y56" s="183"/>
      <c r="Z56" s="183"/>
      <c r="AA56" s="183"/>
    </row>
    <row r="57">
      <c r="A57" s="125">
        <f>'List of Students'!A45</f>
        <v>41</v>
      </c>
      <c r="B57" s="125" t="str">
        <f>'List of Students'!B45</f>
        <v/>
      </c>
      <c r="C57" s="125" t="str">
        <f>'List of Students'!C45</f>
        <v/>
      </c>
      <c r="D57" s="178"/>
      <c r="E57" s="180"/>
      <c r="F57" s="175"/>
      <c r="G57" s="166" t="str">
        <f t="shared" si="8"/>
        <v/>
      </c>
      <c r="H57" s="201" t="str">
        <f t="shared" si="9"/>
        <v/>
      </c>
      <c r="I57" s="168"/>
      <c r="J57" s="168"/>
      <c r="K57" s="168"/>
      <c r="L57" s="168"/>
      <c r="M57" s="171"/>
      <c r="Y57" s="139"/>
      <c r="Z57" s="139"/>
      <c r="AA57" s="139"/>
    </row>
    <row r="58">
      <c r="A58" s="125">
        <f>'List of Students'!A46</f>
        <v>42</v>
      </c>
      <c r="B58" s="125" t="str">
        <f>'List of Students'!B46</f>
        <v/>
      </c>
      <c r="C58" s="125" t="str">
        <f>'List of Students'!C46</f>
        <v/>
      </c>
      <c r="D58" s="178"/>
      <c r="E58" s="175"/>
      <c r="F58" s="175"/>
      <c r="G58" s="166" t="str">
        <f t="shared" si="8"/>
        <v/>
      </c>
      <c r="H58" s="201" t="str">
        <f t="shared" si="9"/>
        <v/>
      </c>
      <c r="I58" s="168"/>
      <c r="J58" s="168"/>
      <c r="K58" s="168"/>
      <c r="L58" s="168"/>
      <c r="M58" s="171"/>
      <c r="Y58" s="184"/>
    </row>
    <row r="59">
      <c r="A59" s="125">
        <f>'List of Students'!A47</f>
        <v>43</v>
      </c>
      <c r="B59" s="125" t="str">
        <f>'List of Students'!B47</f>
        <v/>
      </c>
      <c r="C59" s="125" t="str">
        <f>'List of Students'!C47</f>
        <v/>
      </c>
      <c r="D59" s="178"/>
      <c r="E59" s="180"/>
      <c r="F59" s="175"/>
      <c r="G59" s="166" t="str">
        <f t="shared" si="8"/>
        <v/>
      </c>
      <c r="H59" s="201" t="str">
        <f t="shared" si="9"/>
        <v/>
      </c>
      <c r="I59" s="168"/>
      <c r="J59" s="168"/>
      <c r="K59" s="168"/>
      <c r="L59" s="168"/>
      <c r="M59" s="171"/>
      <c r="Y59" s="184"/>
      <c r="Z59" s="184"/>
      <c r="AA59" s="184"/>
    </row>
    <row r="60">
      <c r="A60" s="125">
        <f>'List of Students'!A48</f>
        <v>44</v>
      </c>
      <c r="B60" s="125" t="str">
        <f>'List of Students'!B48</f>
        <v/>
      </c>
      <c r="C60" s="125" t="str">
        <f>'List of Students'!C48</f>
        <v/>
      </c>
      <c r="D60" s="178"/>
      <c r="E60" s="175"/>
      <c r="F60" s="175"/>
      <c r="G60" s="166" t="str">
        <f t="shared" si="8"/>
        <v/>
      </c>
      <c r="H60" s="201" t="str">
        <f t="shared" si="9"/>
        <v/>
      </c>
      <c r="I60" s="168"/>
      <c r="J60" s="168"/>
      <c r="K60" s="168"/>
      <c r="L60" s="168"/>
      <c r="M60" s="171"/>
      <c r="Y60" s="183"/>
      <c r="Z60" s="183"/>
      <c r="AA60" s="183"/>
    </row>
    <row r="61">
      <c r="A61" s="125">
        <f>'List of Students'!A49</f>
        <v>45</v>
      </c>
      <c r="B61" s="125" t="str">
        <f>'List of Students'!B49</f>
        <v/>
      </c>
      <c r="C61" s="125" t="str">
        <f>'List of Students'!C49</f>
        <v/>
      </c>
      <c r="D61" s="178"/>
      <c r="E61" s="175"/>
      <c r="F61" s="175"/>
      <c r="G61" s="166" t="str">
        <f t="shared" si="8"/>
        <v/>
      </c>
      <c r="H61" s="201" t="str">
        <f t="shared" si="9"/>
        <v/>
      </c>
      <c r="I61" s="168"/>
      <c r="J61" s="168"/>
      <c r="K61" s="168"/>
      <c r="L61" s="168"/>
      <c r="M61" s="171"/>
      <c r="Y61" s="183"/>
      <c r="Z61" s="183"/>
      <c r="AA61" s="183"/>
    </row>
    <row r="62">
      <c r="A62" s="125">
        <f>'List of Students'!A50</f>
        <v>46</v>
      </c>
      <c r="B62" s="125" t="str">
        <f>'List of Students'!B50</f>
        <v/>
      </c>
      <c r="C62" s="125" t="str">
        <f>'List of Students'!C50</f>
        <v/>
      </c>
      <c r="D62" s="178"/>
      <c r="E62" s="175"/>
      <c r="F62" s="175"/>
      <c r="G62" s="166" t="str">
        <f t="shared" si="8"/>
        <v/>
      </c>
      <c r="H62" s="201" t="str">
        <f t="shared" si="9"/>
        <v/>
      </c>
      <c r="I62" s="168"/>
      <c r="J62" s="168"/>
      <c r="K62" s="168"/>
      <c r="L62" s="168"/>
      <c r="M62" s="171"/>
      <c r="Y62" s="183"/>
      <c r="Z62" s="183"/>
      <c r="AA62" s="183"/>
    </row>
    <row r="63">
      <c r="A63" s="125">
        <f>'List of Students'!A51</f>
        <v>47</v>
      </c>
      <c r="B63" s="125" t="str">
        <f>'List of Students'!B51</f>
        <v/>
      </c>
      <c r="C63" s="125" t="str">
        <f>'List of Students'!C51</f>
        <v/>
      </c>
      <c r="D63" s="178"/>
      <c r="E63" s="180"/>
      <c r="F63" s="175"/>
      <c r="G63" s="166" t="str">
        <f t="shared" si="8"/>
        <v/>
      </c>
      <c r="H63" s="201" t="str">
        <f t="shared" si="9"/>
        <v/>
      </c>
      <c r="I63" s="168"/>
      <c r="J63" s="168"/>
      <c r="K63" s="168"/>
      <c r="L63" s="168"/>
      <c r="M63" s="171"/>
      <c r="Y63" s="183"/>
      <c r="Z63" s="183"/>
      <c r="AA63" s="183"/>
    </row>
    <row r="64">
      <c r="A64" s="125">
        <f>'List of Students'!A52</f>
        <v>48</v>
      </c>
      <c r="B64" s="125" t="str">
        <f>'List of Students'!B52</f>
        <v/>
      </c>
      <c r="C64" s="125" t="str">
        <f>'List of Students'!C52</f>
        <v/>
      </c>
      <c r="D64" s="178"/>
      <c r="E64" s="175"/>
      <c r="F64" s="175"/>
      <c r="G64" s="166" t="str">
        <f t="shared" si="8"/>
        <v/>
      </c>
      <c r="H64" s="201" t="str">
        <f t="shared" si="9"/>
        <v/>
      </c>
      <c r="I64" s="168"/>
      <c r="J64" s="168"/>
      <c r="K64" s="168"/>
      <c r="L64" s="168"/>
      <c r="M64" s="171"/>
      <c r="Y64" s="183"/>
      <c r="Z64" s="183"/>
      <c r="AA64" s="183"/>
    </row>
    <row r="65">
      <c r="A65" s="125">
        <f>'List of Students'!A53</f>
        <v>49</v>
      </c>
      <c r="B65" s="125" t="str">
        <f>'List of Students'!B53</f>
        <v/>
      </c>
      <c r="C65" s="125" t="str">
        <f>'List of Students'!C53</f>
        <v/>
      </c>
      <c r="D65" s="178"/>
      <c r="E65" s="175"/>
      <c r="F65" s="175"/>
      <c r="G65" s="166" t="str">
        <f t="shared" si="8"/>
        <v/>
      </c>
      <c r="H65" s="201" t="str">
        <f t="shared" si="9"/>
        <v/>
      </c>
      <c r="I65" s="168"/>
      <c r="J65" s="168"/>
      <c r="K65" s="168"/>
      <c r="L65" s="168"/>
      <c r="M65" s="171"/>
      <c r="Y65" s="183"/>
      <c r="Z65" s="183"/>
      <c r="AA65" s="183"/>
    </row>
    <row r="66">
      <c r="A66" s="125">
        <f>'List of Students'!A54</f>
        <v>50</v>
      </c>
      <c r="B66" s="125" t="str">
        <f>'List of Students'!B54</f>
        <v/>
      </c>
      <c r="C66" s="125" t="str">
        <f>'List of Students'!C54</f>
        <v/>
      </c>
      <c r="D66" s="178"/>
      <c r="E66" s="175"/>
      <c r="F66" s="175"/>
      <c r="G66" s="166" t="str">
        <f t="shared" si="8"/>
        <v/>
      </c>
      <c r="H66" s="201" t="str">
        <f t="shared" si="9"/>
        <v/>
      </c>
      <c r="I66" s="168"/>
      <c r="J66" s="168"/>
      <c r="K66" s="168"/>
      <c r="L66" s="168"/>
      <c r="M66" s="171"/>
      <c r="Y66" s="183"/>
      <c r="Z66" s="183"/>
      <c r="AA66" s="183"/>
    </row>
    <row r="67">
      <c r="A67" s="125">
        <f>'List of Students'!A55</f>
        <v>51</v>
      </c>
      <c r="B67" s="125" t="str">
        <f>'List of Students'!B55</f>
        <v/>
      </c>
      <c r="C67" s="125" t="str">
        <f>'List of Students'!C55</f>
        <v/>
      </c>
      <c r="D67" s="178"/>
      <c r="E67" s="175"/>
      <c r="F67" s="175"/>
      <c r="G67" s="166" t="str">
        <f t="shared" si="8"/>
        <v/>
      </c>
      <c r="H67" s="201" t="str">
        <f t="shared" si="9"/>
        <v/>
      </c>
      <c r="I67" s="168"/>
      <c r="J67" s="168"/>
      <c r="K67" s="168"/>
      <c r="L67" s="168"/>
      <c r="M67" s="171"/>
    </row>
    <row r="68">
      <c r="A68" s="125">
        <f>'List of Students'!A56</f>
        <v>52</v>
      </c>
      <c r="B68" s="125" t="str">
        <f>'List of Students'!B56</f>
        <v/>
      </c>
      <c r="C68" s="125" t="str">
        <f>'List of Students'!C56</f>
        <v/>
      </c>
      <c r="D68" s="178"/>
      <c r="E68" s="180"/>
      <c r="F68" s="175"/>
      <c r="G68" s="166" t="str">
        <f t="shared" si="8"/>
        <v/>
      </c>
      <c r="H68" s="201" t="str">
        <f t="shared" si="9"/>
        <v/>
      </c>
      <c r="I68" s="168"/>
      <c r="J68" s="168"/>
      <c r="K68" s="168"/>
      <c r="L68" s="168"/>
      <c r="M68" s="171"/>
    </row>
    <row r="69">
      <c r="A69" s="125">
        <f>'List of Students'!A57</f>
        <v>53</v>
      </c>
      <c r="B69" s="125" t="str">
        <f>'List of Students'!B57</f>
        <v/>
      </c>
      <c r="C69" s="125" t="str">
        <f>'List of Students'!C57</f>
        <v/>
      </c>
      <c r="D69" s="178"/>
      <c r="E69" s="175"/>
      <c r="F69" s="175"/>
      <c r="G69" s="166" t="str">
        <f t="shared" si="8"/>
        <v/>
      </c>
      <c r="H69" s="201" t="str">
        <f t="shared" si="9"/>
        <v/>
      </c>
      <c r="I69" s="168"/>
      <c r="J69" s="168"/>
      <c r="K69" s="168"/>
      <c r="L69" s="168"/>
      <c r="M69" s="171"/>
    </row>
    <row r="70">
      <c r="A70" s="125">
        <f>'List of Students'!A58</f>
        <v>54</v>
      </c>
      <c r="B70" s="125" t="str">
        <f>'List of Students'!B58</f>
        <v/>
      </c>
      <c r="C70" s="125" t="str">
        <f>'List of Students'!C58</f>
        <v/>
      </c>
      <c r="D70" s="178"/>
      <c r="E70" s="180"/>
      <c r="F70" s="175"/>
      <c r="G70" s="166" t="str">
        <f t="shared" si="8"/>
        <v/>
      </c>
      <c r="H70" s="201" t="str">
        <f t="shared" si="9"/>
        <v/>
      </c>
      <c r="I70" s="168"/>
      <c r="J70" s="168"/>
      <c r="K70" s="168"/>
      <c r="L70" s="168"/>
      <c r="M70" s="171"/>
    </row>
    <row r="71">
      <c r="A71" s="125">
        <f>'List of Students'!A59</f>
        <v>55</v>
      </c>
      <c r="B71" s="125" t="str">
        <f>'List of Students'!B59</f>
        <v/>
      </c>
      <c r="C71" s="125" t="str">
        <f>'List of Students'!C59</f>
        <v/>
      </c>
      <c r="D71" s="178"/>
      <c r="E71" s="180"/>
      <c r="F71" s="175"/>
      <c r="G71" s="166" t="str">
        <f t="shared" si="8"/>
        <v/>
      </c>
      <c r="H71" s="201" t="str">
        <f t="shared" si="9"/>
        <v/>
      </c>
      <c r="I71" s="168"/>
      <c r="J71" s="168"/>
      <c r="K71" s="168"/>
      <c r="L71" s="168"/>
      <c r="M71" s="171"/>
    </row>
    <row r="72">
      <c r="A72" s="125">
        <f>'List of Students'!A60</f>
        <v>56</v>
      </c>
      <c r="B72" s="125" t="str">
        <f>'List of Students'!B60</f>
        <v/>
      </c>
      <c r="C72" s="125" t="str">
        <f>'List of Students'!C60</f>
        <v/>
      </c>
      <c r="D72" s="178"/>
      <c r="E72" s="175"/>
      <c r="F72" s="175"/>
      <c r="G72" s="166" t="str">
        <f t="shared" si="8"/>
        <v/>
      </c>
      <c r="H72" s="201" t="str">
        <f t="shared" si="9"/>
        <v/>
      </c>
      <c r="I72" s="168"/>
      <c r="J72" s="168"/>
      <c r="K72" s="168"/>
      <c r="L72" s="168"/>
      <c r="M72" s="171"/>
    </row>
    <row r="73">
      <c r="A73" s="125">
        <f>'List of Students'!A61</f>
        <v>57</v>
      </c>
      <c r="B73" s="125" t="str">
        <f>'List of Students'!B61</f>
        <v/>
      </c>
      <c r="C73" s="125" t="str">
        <f>'List of Students'!C61</f>
        <v/>
      </c>
      <c r="D73" s="178"/>
      <c r="E73" s="175"/>
      <c r="F73" s="175"/>
      <c r="G73" s="166" t="str">
        <f t="shared" si="8"/>
        <v/>
      </c>
      <c r="H73" s="201" t="str">
        <f t="shared" si="9"/>
        <v/>
      </c>
      <c r="I73" s="168"/>
      <c r="J73" s="168"/>
      <c r="K73" s="168"/>
      <c r="L73" s="168"/>
      <c r="M73" s="171"/>
    </row>
    <row r="74">
      <c r="A74" s="125">
        <f>'List of Students'!A62</f>
        <v>58</v>
      </c>
      <c r="B74" s="125" t="str">
        <f>'List of Students'!B62</f>
        <v/>
      </c>
      <c r="C74" s="125" t="str">
        <f>'List of Students'!C62</f>
        <v/>
      </c>
      <c r="D74" s="178"/>
      <c r="E74" s="175"/>
      <c r="F74" s="175"/>
      <c r="G74" s="166" t="str">
        <f t="shared" si="8"/>
        <v/>
      </c>
      <c r="H74" s="201" t="str">
        <f t="shared" si="9"/>
        <v/>
      </c>
      <c r="I74" s="168"/>
      <c r="J74" s="168"/>
      <c r="K74" s="168"/>
      <c r="L74" s="168"/>
      <c r="M74" s="171"/>
    </row>
    <row r="75">
      <c r="A75" s="125">
        <f>'List of Students'!A63</f>
        <v>59</v>
      </c>
      <c r="B75" s="125" t="str">
        <f>'List of Students'!B63</f>
        <v/>
      </c>
      <c r="C75" s="125" t="str">
        <f>'List of Students'!C63</f>
        <v/>
      </c>
      <c r="D75" s="178"/>
      <c r="E75" s="175"/>
      <c r="F75" s="175"/>
      <c r="G75" s="166" t="str">
        <f t="shared" si="8"/>
        <v/>
      </c>
      <c r="H75" s="201" t="str">
        <f t="shared" si="9"/>
        <v/>
      </c>
      <c r="I75" s="168"/>
      <c r="J75" s="168"/>
      <c r="K75" s="168"/>
      <c r="L75" s="168"/>
      <c r="M75" s="171"/>
    </row>
    <row r="76">
      <c r="A76" s="125">
        <f>'List of Students'!A64</f>
        <v>60</v>
      </c>
      <c r="B76" s="125" t="str">
        <f>'List of Students'!B64</f>
        <v/>
      </c>
      <c r="C76" s="125" t="str">
        <f>'List of Students'!C64</f>
        <v/>
      </c>
      <c r="D76" s="178"/>
      <c r="E76" s="180"/>
      <c r="F76" s="175"/>
      <c r="G76" s="166" t="str">
        <f t="shared" si="8"/>
        <v/>
      </c>
      <c r="H76" s="201" t="str">
        <f t="shared" si="9"/>
        <v/>
      </c>
      <c r="I76" s="168"/>
      <c r="J76" s="168"/>
      <c r="K76" s="168"/>
      <c r="L76" s="168"/>
      <c r="M76" s="171"/>
    </row>
    <row r="77">
      <c r="A77" s="125">
        <f>'List of Students'!A65</f>
        <v>61</v>
      </c>
      <c r="B77" s="125" t="str">
        <f>'List of Students'!B65</f>
        <v/>
      </c>
      <c r="C77" s="125" t="str">
        <f>'List of Students'!C65</f>
        <v/>
      </c>
      <c r="D77" s="178"/>
      <c r="E77" s="175"/>
      <c r="F77" s="175"/>
      <c r="G77" s="166" t="str">
        <f t="shared" si="8"/>
        <v/>
      </c>
      <c r="H77" s="201" t="str">
        <f t="shared" si="9"/>
        <v/>
      </c>
      <c r="I77" s="168"/>
      <c r="J77" s="168"/>
      <c r="K77" s="168"/>
      <c r="L77" s="168"/>
      <c r="M77" s="171"/>
    </row>
    <row r="78">
      <c r="A78" s="125">
        <f>'List of Students'!A66</f>
        <v>62</v>
      </c>
      <c r="B78" s="125" t="str">
        <f>'List of Students'!B66</f>
        <v/>
      </c>
      <c r="C78" s="125" t="str">
        <f>'List of Students'!C66</f>
        <v/>
      </c>
      <c r="D78" s="178"/>
      <c r="E78" s="180"/>
      <c r="F78" s="175"/>
      <c r="G78" s="166" t="str">
        <f t="shared" si="8"/>
        <v/>
      </c>
      <c r="H78" s="201" t="str">
        <f t="shared" si="9"/>
        <v/>
      </c>
      <c r="I78" s="168"/>
      <c r="J78" s="168"/>
      <c r="K78" s="168"/>
      <c r="L78" s="168"/>
      <c r="M78" s="171"/>
    </row>
    <row r="79">
      <c r="A79" s="125">
        <f>'List of Students'!A67</f>
        <v>63</v>
      </c>
      <c r="B79" s="125" t="str">
        <f>'List of Students'!B67</f>
        <v/>
      </c>
      <c r="C79" s="125" t="str">
        <f>'List of Students'!C67</f>
        <v/>
      </c>
      <c r="D79" s="178"/>
      <c r="E79" s="175"/>
      <c r="F79" s="175"/>
      <c r="G79" s="166" t="str">
        <f t="shared" si="8"/>
        <v/>
      </c>
      <c r="H79" s="201" t="str">
        <f t="shared" si="9"/>
        <v/>
      </c>
      <c r="I79" s="168"/>
      <c r="J79" s="168"/>
      <c r="K79" s="168"/>
      <c r="L79" s="168"/>
      <c r="M79" s="171"/>
    </row>
    <row r="80">
      <c r="A80" s="125">
        <f>'List of Students'!A68</f>
        <v>64</v>
      </c>
      <c r="B80" s="125" t="str">
        <f>'List of Students'!B68</f>
        <v/>
      </c>
      <c r="C80" s="125" t="str">
        <f>'List of Students'!C68</f>
        <v/>
      </c>
      <c r="D80" s="178"/>
      <c r="E80" s="175"/>
      <c r="F80" s="175"/>
      <c r="G80" s="166" t="str">
        <f t="shared" si="8"/>
        <v/>
      </c>
      <c r="H80" s="201" t="str">
        <f t="shared" si="9"/>
        <v/>
      </c>
      <c r="I80" s="168"/>
      <c r="J80" s="168"/>
      <c r="K80" s="168"/>
      <c r="L80" s="168"/>
      <c r="M80" s="171"/>
    </row>
    <row r="81">
      <c r="A81" s="125">
        <f>'List of Students'!A69</f>
        <v>65</v>
      </c>
      <c r="B81" s="125" t="str">
        <f>'List of Students'!B69</f>
        <v/>
      </c>
      <c r="C81" s="125" t="str">
        <f>'List of Students'!C69</f>
        <v/>
      </c>
      <c r="D81" s="178"/>
      <c r="E81" s="175"/>
      <c r="F81" s="175"/>
      <c r="G81" s="166" t="str">
        <f t="shared" si="8"/>
        <v/>
      </c>
      <c r="H81" s="201" t="str">
        <f t="shared" si="9"/>
        <v/>
      </c>
      <c r="I81" s="168"/>
      <c r="J81" s="168"/>
      <c r="K81" s="168"/>
      <c r="L81" s="168"/>
      <c r="M81" s="171"/>
    </row>
    <row r="82">
      <c r="A82" s="125">
        <f>'List of Students'!A70</f>
        <v>66</v>
      </c>
      <c r="B82" s="125" t="str">
        <f>'List of Students'!B70</f>
        <v/>
      </c>
      <c r="C82" s="125" t="str">
        <f>'List of Students'!C70</f>
        <v/>
      </c>
      <c r="D82" s="178"/>
      <c r="E82" s="175"/>
      <c r="F82" s="175"/>
      <c r="G82" s="166" t="str">
        <f t="shared" si="8"/>
        <v/>
      </c>
      <c r="H82" s="201" t="str">
        <f t="shared" si="9"/>
        <v/>
      </c>
      <c r="I82" s="168"/>
      <c r="J82" s="168"/>
      <c r="K82" s="168"/>
      <c r="L82" s="168"/>
      <c r="M82" s="171"/>
    </row>
    <row r="83">
      <c r="A83" s="125">
        <f>'List of Students'!A71</f>
        <v>67</v>
      </c>
      <c r="B83" s="125" t="str">
        <f>'List of Students'!B71</f>
        <v/>
      </c>
      <c r="C83" s="125" t="str">
        <f>'List of Students'!C71</f>
        <v/>
      </c>
      <c r="D83" s="178"/>
      <c r="E83" s="175"/>
      <c r="F83" s="175"/>
      <c r="G83" s="166" t="str">
        <f t="shared" si="8"/>
        <v/>
      </c>
      <c r="H83" s="201" t="str">
        <f t="shared" si="9"/>
        <v/>
      </c>
      <c r="I83" s="168"/>
      <c r="J83" s="168"/>
      <c r="K83" s="168"/>
      <c r="L83" s="168"/>
      <c r="M83" s="171"/>
    </row>
    <row r="84">
      <c r="A84" s="125">
        <f>'List of Students'!A72</f>
        <v>68</v>
      </c>
      <c r="B84" s="125" t="str">
        <f>'List of Students'!B72</f>
        <v/>
      </c>
      <c r="C84" s="125" t="str">
        <f>'List of Students'!C72</f>
        <v/>
      </c>
      <c r="D84" s="178"/>
      <c r="E84" s="175"/>
      <c r="F84" s="175"/>
      <c r="G84" s="166" t="str">
        <f t="shared" si="8"/>
        <v/>
      </c>
      <c r="H84" s="201" t="str">
        <f t="shared" si="9"/>
        <v/>
      </c>
      <c r="I84" s="168"/>
      <c r="J84" s="168"/>
      <c r="K84" s="168"/>
      <c r="L84" s="168"/>
      <c r="M84" s="171"/>
    </row>
    <row r="85">
      <c r="A85" s="125">
        <f>'List of Students'!A73</f>
        <v>69</v>
      </c>
      <c r="B85" s="125" t="str">
        <f>'List of Students'!B73</f>
        <v/>
      </c>
      <c r="C85" s="125" t="str">
        <f>'List of Students'!C73</f>
        <v/>
      </c>
      <c r="D85" s="178"/>
      <c r="E85" s="175"/>
      <c r="F85" s="175"/>
      <c r="G85" s="166" t="str">
        <f t="shared" si="8"/>
        <v/>
      </c>
      <c r="H85" s="201" t="str">
        <f t="shared" si="9"/>
        <v/>
      </c>
      <c r="I85" s="168"/>
      <c r="J85" s="168"/>
      <c r="K85" s="168"/>
      <c r="L85" s="168"/>
      <c r="M85" s="171"/>
    </row>
    <row r="86">
      <c r="A86" s="125">
        <f>'List of Students'!A74</f>
        <v>70</v>
      </c>
      <c r="B86" s="125" t="str">
        <f>'List of Students'!B74</f>
        <v/>
      </c>
      <c r="C86" s="125" t="str">
        <f>'List of Students'!C74</f>
        <v/>
      </c>
      <c r="D86" s="178"/>
      <c r="E86" s="175"/>
      <c r="F86" s="175"/>
      <c r="G86" s="166" t="str">
        <f t="shared" si="8"/>
        <v/>
      </c>
      <c r="H86" s="201" t="str">
        <f t="shared" si="9"/>
        <v/>
      </c>
      <c r="I86" s="168"/>
      <c r="J86" s="168"/>
      <c r="K86" s="168"/>
      <c r="L86" s="168"/>
      <c r="M86" s="171"/>
    </row>
    <row r="87">
      <c r="A87" s="125">
        <f>'List of Students'!A75</f>
        <v>71</v>
      </c>
      <c r="B87" s="125" t="str">
        <f>'List of Students'!B75</f>
        <v/>
      </c>
      <c r="C87" s="125" t="str">
        <f>'List of Students'!C75</f>
        <v/>
      </c>
      <c r="D87" s="178"/>
      <c r="E87" s="175"/>
      <c r="F87" s="175"/>
      <c r="G87" s="166" t="str">
        <f t="shared" si="8"/>
        <v/>
      </c>
      <c r="H87" s="201" t="str">
        <f t="shared" si="9"/>
        <v/>
      </c>
      <c r="I87" s="168"/>
      <c r="J87" s="168"/>
      <c r="K87" s="168"/>
      <c r="L87" s="168"/>
      <c r="M87" s="171"/>
    </row>
    <row r="88">
      <c r="A88" s="125">
        <f>'List of Students'!A76</f>
        <v>72</v>
      </c>
      <c r="B88" s="125" t="str">
        <f>'List of Students'!B76</f>
        <v/>
      </c>
      <c r="C88" s="125" t="str">
        <f>'List of Students'!C76</f>
        <v/>
      </c>
      <c r="D88" s="178"/>
      <c r="E88" s="175"/>
      <c r="F88" s="175"/>
      <c r="G88" s="166" t="str">
        <f t="shared" si="8"/>
        <v/>
      </c>
      <c r="H88" s="201" t="str">
        <f t="shared" si="9"/>
        <v/>
      </c>
      <c r="I88" s="168"/>
      <c r="J88" s="168"/>
      <c r="K88" s="168"/>
      <c r="L88" s="168"/>
      <c r="M88" s="171"/>
    </row>
    <row r="89">
      <c r="A89" s="125">
        <f>'List of Students'!A77</f>
        <v>73</v>
      </c>
      <c r="B89" s="125" t="str">
        <f>'List of Students'!B77</f>
        <v/>
      </c>
      <c r="C89" s="125" t="str">
        <f>'List of Students'!C77</f>
        <v/>
      </c>
      <c r="D89" s="178"/>
      <c r="E89" s="175"/>
      <c r="F89" s="175"/>
      <c r="G89" s="166" t="str">
        <f t="shared" si="8"/>
        <v/>
      </c>
      <c r="H89" s="201" t="str">
        <f t="shared" si="9"/>
        <v/>
      </c>
      <c r="I89" s="168"/>
      <c r="J89" s="168"/>
      <c r="K89" s="168"/>
      <c r="L89" s="168"/>
      <c r="M89" s="171"/>
    </row>
    <row r="90">
      <c r="A90" s="125">
        <f>'List of Students'!A78</f>
        <v>74</v>
      </c>
      <c r="B90" s="125" t="str">
        <f>'List of Students'!B78</f>
        <v/>
      </c>
      <c r="C90" s="125" t="str">
        <f>'List of Students'!C78</f>
        <v/>
      </c>
      <c r="D90" s="178"/>
      <c r="E90" s="175"/>
      <c r="F90" s="175"/>
      <c r="G90" s="166" t="str">
        <f t="shared" si="8"/>
        <v/>
      </c>
      <c r="H90" s="201" t="str">
        <f t="shared" si="9"/>
        <v/>
      </c>
      <c r="I90" s="168"/>
      <c r="J90" s="168"/>
      <c r="K90" s="168"/>
      <c r="L90" s="168"/>
      <c r="M90" s="171"/>
    </row>
    <row r="91">
      <c r="A91" s="125">
        <f>'List of Students'!A79</f>
        <v>75</v>
      </c>
      <c r="B91" s="125" t="str">
        <f>'List of Students'!B79</f>
        <v/>
      </c>
      <c r="C91" s="125" t="str">
        <f>'List of Students'!C79</f>
        <v/>
      </c>
      <c r="D91" s="179"/>
      <c r="E91" s="180"/>
      <c r="F91" s="175"/>
      <c r="G91" s="166" t="str">
        <f t="shared" si="8"/>
        <v/>
      </c>
      <c r="H91" s="201" t="str">
        <f t="shared" si="9"/>
        <v/>
      </c>
      <c r="I91" s="168"/>
      <c r="J91" s="168"/>
      <c r="K91" s="168"/>
      <c r="L91" s="168"/>
      <c r="M91" s="171"/>
    </row>
    <row r="92">
      <c r="A92" s="125">
        <f>'List of Students'!A80</f>
        <v>76</v>
      </c>
      <c r="B92" s="125" t="str">
        <f>'List of Students'!B80</f>
        <v/>
      </c>
      <c r="C92" s="125" t="str">
        <f>'List of Students'!C80</f>
        <v/>
      </c>
      <c r="D92" s="84"/>
      <c r="E92" s="166"/>
      <c r="F92" s="166"/>
      <c r="G92" s="166" t="str">
        <f t="shared" si="8"/>
        <v/>
      </c>
      <c r="H92" s="201" t="str">
        <f t="shared" si="9"/>
        <v/>
      </c>
      <c r="I92" s="171"/>
      <c r="J92" s="171"/>
      <c r="K92" s="171"/>
      <c r="L92" s="171"/>
      <c r="M92" s="171"/>
    </row>
    <row r="93">
      <c r="A93" s="125">
        <f>'List of Students'!A81</f>
        <v>77</v>
      </c>
      <c r="B93" s="125" t="str">
        <f>'List of Students'!B81</f>
        <v/>
      </c>
      <c r="C93" s="125" t="str">
        <f>'List of Students'!C81</f>
        <v/>
      </c>
      <c r="D93" s="84"/>
      <c r="E93" s="166"/>
      <c r="F93" s="166"/>
      <c r="G93" s="166" t="str">
        <f t="shared" si="8"/>
        <v/>
      </c>
      <c r="H93" s="201" t="str">
        <f t="shared" si="9"/>
        <v/>
      </c>
      <c r="I93" s="171"/>
      <c r="J93" s="171"/>
      <c r="K93" s="171"/>
      <c r="L93" s="171"/>
      <c r="M93" s="171"/>
    </row>
    <row r="94">
      <c r="A94" s="125">
        <f>'List of Students'!A82</f>
        <v>78</v>
      </c>
      <c r="B94" s="125" t="str">
        <f>'List of Students'!B82</f>
        <v/>
      </c>
      <c r="C94" s="125" t="str">
        <f>'List of Students'!C82</f>
        <v/>
      </c>
      <c r="D94" s="84"/>
      <c r="E94" s="166"/>
      <c r="F94" s="166"/>
      <c r="G94" s="166" t="str">
        <f t="shared" si="8"/>
        <v/>
      </c>
      <c r="H94" s="201" t="str">
        <f t="shared" si="9"/>
        <v/>
      </c>
      <c r="I94" s="171"/>
      <c r="J94" s="171"/>
      <c r="K94" s="171"/>
      <c r="L94" s="171"/>
      <c r="M94" s="171"/>
    </row>
    <row r="95">
      <c r="A95" s="125">
        <f>'List of Students'!A83</f>
        <v>79</v>
      </c>
      <c r="B95" s="125" t="str">
        <f>'List of Students'!B83</f>
        <v/>
      </c>
      <c r="C95" s="125" t="str">
        <f>'List of Students'!C83</f>
        <v/>
      </c>
      <c r="D95" s="84"/>
      <c r="E95" s="166"/>
      <c r="F95" s="166"/>
      <c r="G95" s="166" t="str">
        <f t="shared" si="8"/>
        <v/>
      </c>
      <c r="H95" s="201" t="str">
        <f t="shared" si="9"/>
        <v/>
      </c>
      <c r="I95" s="171"/>
      <c r="J95" s="171"/>
      <c r="K95" s="171"/>
      <c r="L95" s="171"/>
      <c r="M95" s="171"/>
    </row>
    <row r="96">
      <c r="A96" s="125">
        <f>'List of Students'!A84</f>
        <v>80</v>
      </c>
      <c r="B96" s="125" t="str">
        <f>'List of Students'!B84</f>
        <v/>
      </c>
      <c r="C96" s="125" t="str">
        <f>'List of Students'!C84</f>
        <v/>
      </c>
      <c r="D96" s="84"/>
      <c r="E96" s="166"/>
      <c r="F96" s="166"/>
      <c r="G96" s="166" t="str">
        <f t="shared" si="8"/>
        <v/>
      </c>
      <c r="H96" s="201" t="str">
        <f t="shared" si="9"/>
        <v/>
      </c>
      <c r="I96" s="171"/>
      <c r="J96" s="171"/>
      <c r="K96" s="171"/>
      <c r="L96" s="171"/>
      <c r="M96" s="171"/>
    </row>
    <row r="97">
      <c r="A97" s="125">
        <f>'List of Students'!A85</f>
        <v>81</v>
      </c>
      <c r="B97" s="125" t="str">
        <f>'List of Students'!B85</f>
        <v/>
      </c>
      <c r="C97" s="125" t="str">
        <f>'List of Students'!C85</f>
        <v/>
      </c>
      <c r="D97" s="84"/>
      <c r="E97" s="166"/>
      <c r="F97" s="166"/>
      <c r="G97" s="166" t="str">
        <f t="shared" si="8"/>
        <v/>
      </c>
      <c r="H97" s="201" t="str">
        <f t="shared" si="9"/>
        <v/>
      </c>
      <c r="I97" s="171"/>
      <c r="J97" s="171"/>
      <c r="K97" s="171"/>
      <c r="L97" s="171"/>
      <c r="M97" s="171"/>
    </row>
    <row r="98">
      <c r="A98" s="125">
        <f>'List of Students'!A86</f>
        <v>82</v>
      </c>
      <c r="B98" s="125" t="str">
        <f>'List of Students'!B86</f>
        <v/>
      </c>
      <c r="C98" s="125" t="str">
        <f>'List of Students'!C86</f>
        <v/>
      </c>
      <c r="D98" s="84"/>
      <c r="E98" s="185"/>
      <c r="F98" s="185"/>
      <c r="G98" s="166" t="str">
        <f t="shared" si="8"/>
        <v/>
      </c>
      <c r="H98" s="201" t="str">
        <f t="shared" si="9"/>
        <v/>
      </c>
      <c r="I98" s="139"/>
      <c r="J98" s="139"/>
      <c r="K98" s="139"/>
      <c r="L98" s="139"/>
      <c r="M98" s="139"/>
    </row>
    <row r="99">
      <c r="A99" s="125">
        <f>'List of Students'!A87</f>
        <v>83</v>
      </c>
      <c r="B99" s="125" t="str">
        <f>'List of Students'!B87</f>
        <v/>
      </c>
      <c r="C99" s="125" t="str">
        <f>'List of Students'!C87</f>
        <v/>
      </c>
      <c r="D99" s="84"/>
      <c r="E99" s="185"/>
      <c r="F99" s="185"/>
      <c r="G99" s="166" t="str">
        <f t="shared" si="8"/>
        <v/>
      </c>
      <c r="H99" s="201" t="str">
        <f t="shared" si="9"/>
        <v/>
      </c>
      <c r="I99" s="139"/>
      <c r="J99" s="139"/>
      <c r="K99" s="139"/>
      <c r="L99" s="139"/>
      <c r="M99" s="139"/>
    </row>
    <row r="100">
      <c r="A100" s="125">
        <f>'List of Students'!A88</f>
        <v>84</v>
      </c>
      <c r="B100" s="125" t="str">
        <f>'List of Students'!B88</f>
        <v/>
      </c>
      <c r="C100" s="125" t="str">
        <f>'List of Students'!C88</f>
        <v/>
      </c>
      <c r="D100" s="84"/>
      <c r="E100" s="185"/>
      <c r="F100" s="185"/>
      <c r="G100" s="166" t="str">
        <f t="shared" si="8"/>
        <v/>
      </c>
      <c r="H100" s="201" t="str">
        <f t="shared" si="9"/>
        <v/>
      </c>
      <c r="I100" s="186"/>
      <c r="J100" s="186"/>
      <c r="K100" s="186"/>
      <c r="L100" s="186"/>
      <c r="M100" s="139"/>
    </row>
    <row r="101">
      <c r="A101" s="125">
        <f>'List of Students'!A89</f>
        <v>85</v>
      </c>
      <c r="B101" s="125" t="str">
        <f>'List of Students'!B89</f>
        <v/>
      </c>
      <c r="C101" s="125" t="str">
        <f>'List of Students'!C89</f>
        <v/>
      </c>
      <c r="D101" s="84"/>
      <c r="E101" s="185"/>
      <c r="F101" s="185"/>
      <c r="G101" s="166" t="str">
        <f t="shared" si="8"/>
        <v/>
      </c>
      <c r="H101" s="201" t="str">
        <f t="shared" si="9"/>
        <v/>
      </c>
      <c r="I101" s="186"/>
      <c r="J101" s="186"/>
      <c r="K101" s="186"/>
      <c r="L101" s="186"/>
      <c r="M101" s="139"/>
    </row>
    <row r="102">
      <c r="A102" s="125">
        <f>'List of Students'!A90</f>
        <v>86</v>
      </c>
      <c r="B102" s="125" t="str">
        <f>'List of Students'!B90</f>
        <v/>
      </c>
      <c r="C102" s="125" t="str">
        <f>'List of Students'!C90</f>
        <v/>
      </c>
      <c r="D102" s="84"/>
      <c r="E102" s="185"/>
      <c r="F102" s="185"/>
      <c r="G102" s="166" t="str">
        <f t="shared" si="8"/>
        <v/>
      </c>
      <c r="H102" s="201" t="str">
        <f t="shared" si="9"/>
        <v/>
      </c>
      <c r="I102" s="139"/>
      <c r="J102" s="139"/>
      <c r="K102" s="139"/>
      <c r="L102" s="139"/>
      <c r="M102" s="139"/>
    </row>
    <row r="103">
      <c r="A103" s="125">
        <f>'List of Students'!A91</f>
        <v>87</v>
      </c>
      <c r="B103" s="125" t="str">
        <f>'List of Students'!B91</f>
        <v/>
      </c>
      <c r="C103" s="125" t="str">
        <f>'List of Students'!C91</f>
        <v/>
      </c>
      <c r="D103" s="84"/>
      <c r="E103" s="185"/>
      <c r="F103" s="185"/>
      <c r="G103" s="166" t="str">
        <f t="shared" si="8"/>
        <v/>
      </c>
      <c r="H103" s="201" t="str">
        <f t="shared" si="9"/>
        <v/>
      </c>
      <c r="I103" s="139"/>
      <c r="J103" s="139"/>
      <c r="K103" s="139"/>
      <c r="L103" s="139"/>
      <c r="M103" s="139"/>
    </row>
    <row r="104">
      <c r="A104" s="125">
        <f>'List of Students'!A92</f>
        <v>88</v>
      </c>
      <c r="B104" s="125" t="str">
        <f>'List of Students'!B92</f>
        <v/>
      </c>
      <c r="C104" s="125" t="str">
        <f>'List of Students'!C92</f>
        <v/>
      </c>
      <c r="D104" s="84"/>
      <c r="E104" s="185"/>
      <c r="F104" s="185"/>
      <c r="G104" s="166" t="str">
        <f t="shared" si="8"/>
        <v/>
      </c>
      <c r="H104" s="201" t="str">
        <f t="shared" si="9"/>
        <v/>
      </c>
      <c r="I104" s="139"/>
      <c r="J104" s="139"/>
      <c r="K104" s="139"/>
      <c r="L104" s="139"/>
      <c r="M104" s="139"/>
    </row>
    <row r="105">
      <c r="A105" s="125">
        <f>'List of Students'!A93</f>
        <v>89</v>
      </c>
      <c r="B105" s="125" t="str">
        <f>'List of Students'!B93</f>
        <v/>
      </c>
      <c r="C105" s="125" t="str">
        <f>'List of Students'!C93</f>
        <v/>
      </c>
      <c r="D105" s="84"/>
      <c r="E105" s="185"/>
      <c r="F105" s="185"/>
      <c r="G105" s="166" t="str">
        <f t="shared" si="8"/>
        <v/>
      </c>
      <c r="H105" s="201" t="str">
        <f t="shared" si="9"/>
        <v/>
      </c>
      <c r="I105" s="139"/>
      <c r="J105" s="139"/>
      <c r="K105" s="139"/>
      <c r="L105" s="139"/>
      <c r="M105" s="139"/>
    </row>
    <row r="106">
      <c r="A106" s="125">
        <f>'List of Students'!A94</f>
        <v>90</v>
      </c>
      <c r="B106" s="125" t="str">
        <f>'List of Students'!B94</f>
        <v/>
      </c>
      <c r="C106" s="125" t="str">
        <f>'List of Students'!C94</f>
        <v/>
      </c>
      <c r="D106" s="84"/>
      <c r="E106" s="185"/>
      <c r="F106" s="185"/>
      <c r="G106" s="166" t="str">
        <f t="shared" si="8"/>
        <v/>
      </c>
      <c r="H106" s="201" t="str">
        <f t="shared" si="9"/>
        <v/>
      </c>
      <c r="I106" s="139"/>
      <c r="J106" s="139"/>
      <c r="K106" s="139"/>
      <c r="L106" s="139"/>
      <c r="M106" s="139"/>
    </row>
    <row r="107">
      <c r="A107" s="33"/>
      <c r="H107" s="187"/>
      <c r="I107" s="139"/>
      <c r="J107" s="139"/>
      <c r="K107" s="139"/>
      <c r="L107" s="139"/>
      <c r="M107" s="139"/>
    </row>
    <row r="108">
      <c r="A108" s="33"/>
      <c r="H108" s="187"/>
      <c r="I108" s="139"/>
      <c r="J108" s="139"/>
      <c r="K108" s="139"/>
      <c r="L108" s="139"/>
      <c r="M108" s="139"/>
    </row>
    <row r="109">
      <c r="C109" s="188" t="s">
        <v>203</v>
      </c>
      <c r="D109" s="188" t="str">
        <f t="shared" ref="D109:F109" si="15">IF(COUNTBLANK(D17:D106)=90,"",COUNTIF(D17:D106,"&gt;="&amp;D14*0.6))</f>
        <v/>
      </c>
      <c r="E109" s="188" t="str">
        <f t="shared" si="15"/>
        <v/>
      </c>
      <c r="F109" s="188" t="str">
        <f t="shared" si="15"/>
        <v/>
      </c>
    </row>
    <row r="110">
      <c r="C110" s="188" t="s">
        <v>204</v>
      </c>
      <c r="D110" s="189">
        <f>COUNTA(B17:B1014)</f>
        <v>6</v>
      </c>
      <c r="E110" s="190">
        <f>COUNTA(B17:B1014)</f>
        <v>6</v>
      </c>
      <c r="F110" s="191">
        <f>COUNTA(B17:B1014)</f>
        <v>6</v>
      </c>
    </row>
    <row r="112">
      <c r="C112" s="192" t="s">
        <v>205</v>
      </c>
      <c r="D112" s="193" t="str">
        <f t="shared" ref="D112:D117" si="16">X7</f>
        <v/>
      </c>
    </row>
    <row r="113">
      <c r="C113" s="192" t="s">
        <v>206</v>
      </c>
      <c r="D113" s="193" t="str">
        <f t="shared" si="16"/>
        <v/>
      </c>
    </row>
    <row r="114">
      <c r="C114" s="192" t="s">
        <v>207</v>
      </c>
      <c r="D114" s="193" t="str">
        <f t="shared" si="16"/>
        <v/>
      </c>
    </row>
    <row r="115">
      <c r="C115" s="192" t="s">
        <v>208</v>
      </c>
      <c r="D115" s="193" t="str">
        <f t="shared" si="16"/>
        <v/>
      </c>
    </row>
    <row r="116">
      <c r="C116" s="192" t="s">
        <v>209</v>
      </c>
      <c r="D116" s="193" t="str">
        <f t="shared" si="16"/>
        <v/>
      </c>
    </row>
    <row r="117">
      <c r="C117" s="192" t="s">
        <v>210</v>
      </c>
      <c r="D117" s="193" t="str">
        <f t="shared" si="16"/>
        <v/>
      </c>
    </row>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sheetData>
  <mergeCells count="20">
    <mergeCell ref="A5:G5"/>
    <mergeCell ref="A6:C6"/>
    <mergeCell ref="D6:G6"/>
    <mergeCell ref="A7:C7"/>
    <mergeCell ref="G7:G13"/>
    <mergeCell ref="A8:C13"/>
    <mergeCell ref="A14:C14"/>
    <mergeCell ref="Y10:AA10"/>
    <mergeCell ref="Y19:AA19"/>
    <mergeCell ref="Y28:AA28"/>
    <mergeCell ref="Y37:AA37"/>
    <mergeCell ref="Y46:AA46"/>
    <mergeCell ref="Y58:AA58"/>
    <mergeCell ref="A1:G1"/>
    <mergeCell ref="Y1:AA1"/>
    <mergeCell ref="A2:G2"/>
    <mergeCell ref="A3:C3"/>
    <mergeCell ref="D3:G3"/>
    <mergeCell ref="A4:B4"/>
    <mergeCell ref="C4:E4"/>
  </mergeCells>
  <dataValidations>
    <dataValidation type="list" allowBlank="1" sqref="D8:F13">
      <formula1>' CIS'!$A$25:$A$30</formula1>
    </dataValidation>
  </dataValidation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2.63" defaultRowHeight="15.75"/>
  <cols>
    <col customWidth="1" min="1" max="1" width="5.75"/>
    <col customWidth="1" min="2" max="2" width="17.0"/>
    <col customWidth="1" min="3" max="3" width="44.75"/>
    <col customWidth="1" min="4" max="8" width="11.0"/>
    <col hidden="1" min="10" max="33" width="12.63"/>
  </cols>
  <sheetData>
    <row r="1">
      <c r="A1" s="133" t="s">
        <v>211</v>
      </c>
      <c r="B1" s="3"/>
      <c r="C1" s="3"/>
      <c r="D1" s="3"/>
      <c r="E1" s="3"/>
      <c r="F1" s="3"/>
      <c r="G1" s="3"/>
      <c r="H1" s="3"/>
      <c r="I1" s="4"/>
      <c r="AB1" s="127" t="s">
        <v>141</v>
      </c>
      <c r="AC1" s="3"/>
      <c r="AD1" s="3"/>
      <c r="AE1" s="3"/>
      <c r="AF1" s="4"/>
    </row>
    <row r="2">
      <c r="A2" s="128" t="str">
        <f>' CIS'!A3</f>
        <v>(A Constituent College of Somaiya Vidyavihar University)</v>
      </c>
      <c r="B2" s="3"/>
      <c r="C2" s="3"/>
      <c r="D2" s="3"/>
      <c r="E2" s="3"/>
      <c r="F2" s="3"/>
      <c r="G2" s="3"/>
      <c r="H2" s="3"/>
      <c r="I2" s="4"/>
      <c r="AB2" s="129" t="s">
        <v>192</v>
      </c>
      <c r="AC2" s="129" t="s">
        <v>193</v>
      </c>
      <c r="AD2" s="129" t="s">
        <v>194</v>
      </c>
      <c r="AE2" s="129" t="s">
        <v>195</v>
      </c>
      <c r="AF2" s="129" t="s">
        <v>196</v>
      </c>
    </row>
    <row r="3">
      <c r="A3" s="126" t="str">
        <f>' CIS'!A4</f>
        <v>Department:</v>
      </c>
      <c r="B3" s="3"/>
      <c r="C3" s="4"/>
      <c r="D3" s="130" t="str">
        <f>' CIS'!C4</f>
        <v/>
      </c>
      <c r="E3" s="3"/>
      <c r="F3" s="3"/>
      <c r="G3" s="3"/>
      <c r="H3" s="3"/>
      <c r="I3" s="4"/>
      <c r="AB3" s="131" t="str">
        <f>IF(N12="CO 1",(D109/D110)*100,"")</f>
        <v/>
      </c>
      <c r="AC3" s="132" t="str">
        <f>IF(N14="CO 1",(E109/E110)*100,"")</f>
        <v/>
      </c>
      <c r="AD3" s="132" t="str">
        <f>IF(N15="CO 1",(F109/F110)*100,"")</f>
        <v/>
      </c>
      <c r="AE3" s="132" t="str">
        <f>IF($N$16="CO 1",($G$109/$G$110)*100,"")</f>
        <v/>
      </c>
      <c r="AF3" s="132" t="str">
        <f>IF($N$17="CO 1",($H$109/$H$110)*100,"")</f>
        <v/>
      </c>
    </row>
    <row r="4">
      <c r="A4" s="126" t="str">
        <f>' CIS'!A7</f>
        <v>Course Name:</v>
      </c>
      <c r="B4" s="4"/>
      <c r="C4" s="126" t="str">
        <f>' CIS'!B7</f>
        <v/>
      </c>
      <c r="D4" s="3"/>
      <c r="E4" s="4"/>
      <c r="F4" s="133" t="s">
        <v>68</v>
      </c>
      <c r="G4" s="4"/>
      <c r="H4" s="134" t="str">
        <f>' CIS'!P7</f>
        <v/>
      </c>
      <c r="I4" s="3"/>
      <c r="AB4" s="131" t="str">
        <f>IF(P12="CO 1",(D109/D110)*100,"")</f>
        <v/>
      </c>
      <c r="AC4" s="132" t="str">
        <f>IF(P14="CO 1",(E109/E110)*100,"")</f>
        <v/>
      </c>
      <c r="AD4" s="132" t="str">
        <f>IF(P15="CO 1",(F109/F110)*100,"")</f>
        <v/>
      </c>
      <c r="AE4" s="132" t="str">
        <f>IF($P$16="CO 1",($G$109/$G$110)*100,"")</f>
        <v/>
      </c>
      <c r="AF4" s="132" t="str">
        <f>IF($P$17="CO 1",($H$109/$H$110)*100,"")</f>
        <v/>
      </c>
      <c r="AG4" s="33">
        <v>2.0</v>
      </c>
    </row>
    <row r="5">
      <c r="A5" s="135" t="s">
        <v>217</v>
      </c>
      <c r="B5" s="3"/>
      <c r="C5" s="3"/>
      <c r="D5" s="3"/>
      <c r="E5" s="3"/>
      <c r="F5" s="3"/>
      <c r="G5" s="3"/>
      <c r="H5" s="3"/>
      <c r="I5" s="4"/>
      <c r="K5" s="63"/>
      <c r="L5" s="63"/>
      <c r="M5" s="61" t="str">
        <f t="shared" ref="M5:Q5" si="1">D8</f>
        <v/>
      </c>
      <c r="N5" s="61" t="str">
        <f t="shared" si="1"/>
        <v/>
      </c>
      <c r="O5" s="61" t="str">
        <f t="shared" si="1"/>
        <v/>
      </c>
      <c r="P5" s="61" t="str">
        <f t="shared" si="1"/>
        <v/>
      </c>
      <c r="Q5" s="61" t="str">
        <f t="shared" si="1"/>
        <v/>
      </c>
      <c r="AB5" s="136" t="str">
        <f>IF(R12="CO 1",(D109/D110)*100,"")</f>
        <v/>
      </c>
      <c r="AC5" s="136" t="str">
        <f>IF(R14="CO 1",(E109/E110)*100,"")</f>
        <v/>
      </c>
      <c r="AD5" s="137" t="str">
        <f>IF(R15="CO 1",(F109/F110)*100,"")</f>
        <v/>
      </c>
      <c r="AE5" s="132" t="str">
        <f>IF($R$16="CO 1",($G$109/$G$110)*100,"")</f>
        <v/>
      </c>
      <c r="AF5" s="137" t="str">
        <f>IF($R$17="CO 1",($H$109/$H$110)*100,"")</f>
        <v/>
      </c>
      <c r="AG5" s="138">
        <v>3.0</v>
      </c>
    </row>
    <row r="6">
      <c r="K6" s="139"/>
      <c r="L6" s="139"/>
      <c r="M6" s="140" t="str">
        <f t="shared" ref="M6:Q6" si="2">D9</f>
        <v/>
      </c>
      <c r="N6" s="140" t="str">
        <f t="shared" si="2"/>
        <v/>
      </c>
      <c r="O6" s="140" t="str">
        <f t="shared" si="2"/>
        <v/>
      </c>
      <c r="P6" s="61" t="str">
        <f t="shared" si="2"/>
        <v/>
      </c>
      <c r="Q6" s="61" t="str">
        <f t="shared" si="2"/>
        <v/>
      </c>
      <c r="AB6" s="141" t="str">
        <f>IF($T$12="CO 1",($D$109/$D$110)*100,"")</f>
        <v/>
      </c>
      <c r="AC6" s="141" t="str">
        <f>IF($T$14="CO 1",($D$109/$D$110)*100,"")</f>
        <v/>
      </c>
      <c r="AD6" s="141" t="str">
        <f>IF($T$15="CO 1",($D$109/$D$110)*100,"")</f>
        <v/>
      </c>
      <c r="AE6" s="132" t="str">
        <f>IF($T$16="CO 1",($G$109/$G$110)*100,"")</f>
        <v/>
      </c>
      <c r="AF6" s="141" t="str">
        <f>IF($T$17="CO 1",($H$109/$H$110)*100,"")</f>
        <v/>
      </c>
      <c r="AG6" s="142">
        <v>4.0</v>
      </c>
    </row>
    <row r="7">
      <c r="A7" s="143" t="s">
        <v>198</v>
      </c>
      <c r="B7" s="3"/>
      <c r="C7" s="4"/>
      <c r="D7" s="124" t="s">
        <v>192</v>
      </c>
      <c r="E7" s="124" t="s">
        <v>193</v>
      </c>
      <c r="F7" s="124" t="s">
        <v>194</v>
      </c>
      <c r="G7" s="124" t="s">
        <v>195</v>
      </c>
      <c r="H7" s="124" t="s">
        <v>196</v>
      </c>
      <c r="I7" s="82" t="s">
        <v>199</v>
      </c>
      <c r="K7" s="61"/>
      <c r="L7" s="61"/>
      <c r="M7" s="61" t="str">
        <f t="shared" ref="M7:Q7" si="3">D10</f>
        <v/>
      </c>
      <c r="N7" s="61" t="str">
        <f t="shared" si="3"/>
        <v/>
      </c>
      <c r="O7" s="61" t="str">
        <f t="shared" si="3"/>
        <v/>
      </c>
      <c r="P7" s="61" t="str">
        <f t="shared" si="3"/>
        <v/>
      </c>
      <c r="Q7" s="61" t="str">
        <f t="shared" si="3"/>
        <v/>
      </c>
      <c r="Z7" s="96" t="s">
        <v>141</v>
      </c>
      <c r="AA7" s="144" t="str">
        <f>IF(COUNTBLANK(AB9:AF9)=5,"",AVERAGE(AB9:AF9))</f>
        <v/>
      </c>
      <c r="AB7" s="129" t="str">
        <f>IF($V$12="CO 1",($D$109/$D$110)*100,"")</f>
        <v/>
      </c>
      <c r="AC7" s="129" t="str">
        <f>IF($V$14="CO 1",($D$109/$D$110)*100,"")</f>
        <v/>
      </c>
      <c r="AD7" s="129" t="str">
        <f>IF($V$15="CO 1",($D$109/$D$110)*100,"")</f>
        <v/>
      </c>
      <c r="AE7" s="132" t="str">
        <f>IF($V$16="CO 1",($G$109/$G$110)*100,"")</f>
        <v/>
      </c>
      <c r="AF7" s="129" t="str">
        <f>IF($V$17="CO 1",($H$109/$H$110)*100,"")</f>
        <v/>
      </c>
      <c r="AG7" s="142">
        <v>5.0</v>
      </c>
    </row>
    <row r="8">
      <c r="A8" s="145" t="s">
        <v>200</v>
      </c>
      <c r="B8" s="46"/>
      <c r="C8" s="47"/>
      <c r="D8" s="146"/>
      <c r="E8" s="146"/>
      <c r="F8" s="146"/>
      <c r="G8" s="146"/>
      <c r="H8" s="146"/>
      <c r="I8" s="91"/>
      <c r="K8" s="61"/>
      <c r="L8" s="61"/>
      <c r="M8" s="61" t="str">
        <f t="shared" ref="M8:Q8" si="4">D11</f>
        <v/>
      </c>
      <c r="N8" s="61" t="str">
        <f t="shared" si="4"/>
        <v/>
      </c>
      <c r="O8" s="61" t="str">
        <f t="shared" si="4"/>
        <v/>
      </c>
      <c r="P8" s="61" t="str">
        <f t="shared" si="4"/>
        <v/>
      </c>
      <c r="Q8" s="61" t="str">
        <f t="shared" si="4"/>
        <v/>
      </c>
      <c r="Z8" s="96" t="s">
        <v>142</v>
      </c>
      <c r="AA8" s="144" t="str">
        <f>IF(COUNTBLANK(AB18:AF18)=5,"",AVERAGE(AB18:AF18))</f>
        <v/>
      </c>
      <c r="AB8" s="129" t="str">
        <f>IF($X$12="CO 1",($D$109/$D$110)*100,"")</f>
        <v/>
      </c>
      <c r="AC8" s="129" t="str">
        <f>IF($X$14="CO 1",($D$109/$D$110)*100,"")</f>
        <v/>
      </c>
      <c r="AD8" s="129" t="str">
        <f>IF($X$15="CO 1",($D$109/$D$110)*100,"")</f>
        <v/>
      </c>
      <c r="AE8" s="132" t="str">
        <f>IF($X$16="CO 1",($G$109/$G$110)*100,"")</f>
        <v/>
      </c>
      <c r="AF8" s="129" t="str">
        <f>IF($X$17="CO 1",($H$109/$H$110)*100,"")</f>
        <v/>
      </c>
      <c r="AG8" s="142">
        <v>6.0</v>
      </c>
    </row>
    <row r="9">
      <c r="A9" s="54"/>
      <c r="C9" s="55"/>
      <c r="D9" s="146"/>
      <c r="E9" s="146"/>
      <c r="F9" s="146"/>
      <c r="G9" s="146"/>
      <c r="H9" s="146"/>
      <c r="I9" s="91"/>
      <c r="K9" s="61"/>
      <c r="L9" s="61"/>
      <c r="M9" s="61" t="str">
        <f t="shared" ref="M9:Q9" si="5">D12</f>
        <v/>
      </c>
      <c r="N9" s="61" t="str">
        <f t="shared" si="5"/>
        <v/>
      </c>
      <c r="O9" s="61" t="str">
        <f t="shared" si="5"/>
        <v/>
      </c>
      <c r="P9" s="61" t="str">
        <f t="shared" si="5"/>
        <v/>
      </c>
      <c r="Q9" s="61" t="str">
        <f t="shared" si="5"/>
        <v/>
      </c>
      <c r="Z9" s="96" t="s">
        <v>145</v>
      </c>
      <c r="AA9" s="144" t="str">
        <f>IF(COUNTBLANK(AB27:AF27)=5,"",AVERAGE(AB27:AF27))</f>
        <v/>
      </c>
      <c r="AB9" s="147" t="str">
        <f t="shared" ref="AB9:AF9" si="6">IF(countblank(AB3:AB8)=6,"",average(AB3:AB8))</f>
        <v/>
      </c>
      <c r="AC9" s="147" t="str">
        <f t="shared" si="6"/>
        <v/>
      </c>
      <c r="AD9" s="147" t="str">
        <f t="shared" si="6"/>
        <v/>
      </c>
      <c r="AE9" s="147" t="str">
        <f t="shared" si="6"/>
        <v/>
      </c>
      <c r="AF9" s="147" t="str">
        <f t="shared" si="6"/>
        <v/>
      </c>
      <c r="AG9" s="142">
        <v>7.0</v>
      </c>
    </row>
    <row r="10">
      <c r="A10" s="54"/>
      <c r="C10" s="55"/>
      <c r="D10" s="146"/>
      <c r="E10" s="146"/>
      <c r="F10" s="146"/>
      <c r="G10" s="146"/>
      <c r="H10" s="146"/>
      <c r="I10" s="91"/>
      <c r="K10" s="61"/>
      <c r="L10" s="61"/>
      <c r="M10" s="61" t="str">
        <f t="shared" ref="M10:Q10" si="7">D13</f>
        <v/>
      </c>
      <c r="N10" s="61" t="str">
        <f t="shared" si="7"/>
        <v/>
      </c>
      <c r="O10" s="61" t="str">
        <f t="shared" si="7"/>
        <v/>
      </c>
      <c r="P10" s="61" t="str">
        <f t="shared" si="7"/>
        <v/>
      </c>
      <c r="Q10" s="61" t="str">
        <f t="shared" si="7"/>
        <v/>
      </c>
      <c r="Z10" s="96" t="s">
        <v>146</v>
      </c>
      <c r="AA10" s="144" t="str">
        <f>IF(COUNTBLANK(AB36:AF36)=5,"",AVERAGE(AB36:AF36))</f>
        <v/>
      </c>
      <c r="AB10" s="127" t="s">
        <v>142</v>
      </c>
      <c r="AC10" s="3"/>
      <c r="AD10" s="3"/>
      <c r="AE10" s="3"/>
      <c r="AF10" s="4"/>
      <c r="AG10" s="142"/>
    </row>
    <row r="11">
      <c r="A11" s="54"/>
      <c r="C11" s="55"/>
      <c r="D11" s="146"/>
      <c r="E11" s="146"/>
      <c r="F11" s="146"/>
      <c r="G11" s="146"/>
      <c r="H11" s="146"/>
      <c r="I11" s="91"/>
      <c r="K11" s="61"/>
      <c r="L11" s="61"/>
      <c r="M11" s="61"/>
      <c r="N11" s="61"/>
      <c r="O11" s="61"/>
      <c r="P11" s="61"/>
      <c r="Q11" s="148"/>
      <c r="Z11" s="96" t="s">
        <v>147</v>
      </c>
      <c r="AA11" s="144" t="str">
        <f>IF(COUNTBLANK(AB45:AF45)=5,"",AVERAGE(AB45:AF45))</f>
        <v/>
      </c>
      <c r="AB11" s="129" t="s">
        <v>192</v>
      </c>
      <c r="AC11" s="129" t="s">
        <v>193</v>
      </c>
      <c r="AD11" s="129" t="s">
        <v>194</v>
      </c>
      <c r="AE11" s="129" t="s">
        <v>195</v>
      </c>
      <c r="AF11" s="129" t="s">
        <v>196</v>
      </c>
      <c r="AG11" s="142"/>
    </row>
    <row r="12">
      <c r="A12" s="54"/>
      <c r="C12" s="55"/>
      <c r="D12" s="146"/>
      <c r="E12" s="146"/>
      <c r="F12" s="146"/>
      <c r="G12" s="146"/>
      <c r="H12" s="146"/>
      <c r="I12" s="91"/>
      <c r="K12" s="61"/>
      <c r="L12" s="61"/>
      <c r="M12" s="61" t="str">
        <f>IFERROR(__xludf.DUMMYFUNCTION("SPLIT(M5,""_"")"),"#VALUE!")</f>
        <v>#VALUE!</v>
      </c>
      <c r="N12" s="61"/>
      <c r="O12" s="61" t="str">
        <f>IFERROR(__xludf.DUMMYFUNCTION("SPLIT(M6,""_"")"),"#VALUE!")</f>
        <v>#VALUE!</v>
      </c>
      <c r="P12" s="61"/>
      <c r="Q12" s="148" t="str">
        <f>IFERROR(__xludf.DUMMYFUNCTION("split(M7,""_"")"),"#VALUE!")</f>
        <v>#VALUE!</v>
      </c>
      <c r="S12" t="str">
        <f>IFERROR(__xludf.DUMMYFUNCTION("split(M8,""_"")"),"#VALUE!")</f>
        <v>#VALUE!</v>
      </c>
      <c r="U12" t="str">
        <f>IFERROR(__xludf.DUMMYFUNCTION("split(M9,""_"")"),"#VALUE!")</f>
        <v>#VALUE!</v>
      </c>
      <c r="W12" t="str">
        <f>IFERROR(__xludf.DUMMYFUNCTION("split(M10,""_"")"),"#VALUE!")</f>
        <v>#VALUE!</v>
      </c>
      <c r="Z12" s="96" t="s">
        <v>148</v>
      </c>
      <c r="AA12" s="144" t="str">
        <f>IF(COUNTBLANK(AB54:AF54)=5,"",AVERAGE(AB54:AF54))</f>
        <v/>
      </c>
      <c r="AB12" s="131" t="str">
        <f>IF($N$12="CO 2",($D$109/$D$110)*100,"")</f>
        <v/>
      </c>
      <c r="AC12" s="149" t="str">
        <f>IF($N$14="CO 2",($E$109/$E$110)*100,"")</f>
        <v/>
      </c>
      <c r="AD12" s="132" t="str">
        <f>IF($N$15="CO 2",($F$109/$F$110)*100,"")</f>
        <v/>
      </c>
      <c r="AE12" s="132" t="str">
        <f>IF($N$16="CO 2",($G$109/$G$110)*100,"")</f>
        <v/>
      </c>
      <c r="AF12" s="132" t="str">
        <f>IF($N$17="CO 2",($H$109/$H$110)*100,"")</f>
        <v/>
      </c>
      <c r="AG12" s="142"/>
    </row>
    <row r="13">
      <c r="A13" s="50"/>
      <c r="B13" s="51"/>
      <c r="C13" s="52"/>
      <c r="D13" s="146"/>
      <c r="E13" s="146"/>
      <c r="F13" s="146"/>
      <c r="G13" s="146"/>
      <c r="H13" s="146"/>
      <c r="I13" s="77"/>
      <c r="K13" s="61"/>
      <c r="L13" s="61"/>
      <c r="M13" s="61"/>
      <c r="N13" s="61"/>
      <c r="O13" s="61"/>
      <c r="P13" s="61"/>
      <c r="Q13" s="148"/>
      <c r="Z13" s="96"/>
      <c r="AA13" s="144"/>
      <c r="AB13" s="131" t="str">
        <f>IF($P$12="CO 2",($D$109/$D$110)*100,"")</f>
        <v/>
      </c>
      <c r="AC13" s="149" t="str">
        <f>IF($P$14="CO 2",($E$109/$E$110)*100,"")</f>
        <v/>
      </c>
      <c r="AD13" s="132" t="str">
        <f>IF($P$15="CO 2",($F$109/$F$110)*100,"")</f>
        <v/>
      </c>
      <c r="AE13" s="132" t="str">
        <f>IF($P$16="CO 2",($G$109/$G$110)*100,"")</f>
        <v/>
      </c>
      <c r="AF13" s="132" t="str">
        <f>IF($P$17="CO 2",($H$109/$H$110)*100,"")</f>
        <v/>
      </c>
      <c r="AG13" s="142"/>
    </row>
    <row r="14">
      <c r="A14" s="150" t="s">
        <v>201</v>
      </c>
      <c r="B14" s="3"/>
      <c r="C14" s="4"/>
      <c r="D14" s="151"/>
      <c r="E14" s="151"/>
      <c r="F14" s="151"/>
      <c r="G14" s="151"/>
      <c r="H14" s="151"/>
      <c r="I14" s="152" t="str">
        <f>if(COUNTBLANK(D14:F14)=3,"", SUM(D14:F14))</f>
        <v/>
      </c>
      <c r="J14" s="153" t="s">
        <v>202</v>
      </c>
      <c r="K14" s="154"/>
      <c r="L14" s="154"/>
      <c r="M14" s="154" t="str">
        <f>IFERROR(__xludf.DUMMYFUNCTION("SPLIT(N5,""_"")"),"#VALUE!")</f>
        <v>#VALUE!</v>
      </c>
      <c r="N14" s="154"/>
      <c r="O14" s="154" t="str">
        <f>IFERROR(__xludf.DUMMYFUNCTION("SPLIT(N6,""_"")"),"#VALUE!")</f>
        <v>#VALUE!</v>
      </c>
      <c r="P14" s="155"/>
      <c r="Q14" s="155" t="str">
        <f>IFERROR(__xludf.DUMMYFUNCTION("SPLIT(N7,""_"")"),"#VALUE!")</f>
        <v>#VALUE!</v>
      </c>
      <c r="R14" s="156"/>
      <c r="S14" s="156" t="str">
        <f>IFERROR(__xludf.DUMMYFUNCTION("SPLIT(N8,""_"")"),"#VALUE!")</f>
        <v>#VALUE!</v>
      </c>
      <c r="T14" s="156"/>
      <c r="U14" s="156" t="str">
        <f>IFERROR(__xludf.DUMMYFUNCTION("SPLIT(N9,""_"")"),"#VALUE!")</f>
        <v>#VALUE!</v>
      </c>
      <c r="V14" s="156"/>
      <c r="W14" s="156" t="str">
        <f>IFERROR(__xludf.DUMMYFUNCTION("SPLIT(N10,""_"")"),"#VALUE!")</f>
        <v>#VALUE!</v>
      </c>
      <c r="X14" s="156"/>
      <c r="Y14" s="156"/>
      <c r="Z14" s="156"/>
      <c r="AA14" s="157"/>
      <c r="AB14" s="158" t="str">
        <f>IF($R$12="CO 2",($D$109/$D$110)*100,"")</f>
        <v/>
      </c>
      <c r="AC14" s="159" t="str">
        <f>IF($R$14="CO 2",($E$109/$E$110)*100,"")</f>
        <v/>
      </c>
      <c r="AD14" s="160" t="str">
        <f>IF($R$15="CO 2",($F$109/$F$110)*100,"")</f>
        <v/>
      </c>
      <c r="AE14" s="160" t="str">
        <f>IF($R$16="CO 2",($G$109/$G$110)*100,"")</f>
        <v/>
      </c>
      <c r="AF14" s="160" t="str">
        <f>IF($R$17="CO 2",($H$109/$H$110)*100,"")</f>
        <v/>
      </c>
      <c r="AG14" s="161">
        <v>8.0</v>
      </c>
    </row>
    <row r="15">
      <c r="D15" s="98"/>
      <c r="E15" s="98"/>
      <c r="F15" s="98"/>
      <c r="G15" s="98"/>
      <c r="H15" s="98"/>
      <c r="K15" s="139"/>
      <c r="L15" s="139"/>
      <c r="M15" s="61" t="str">
        <f>IFERROR(__xludf.DUMMYFUNCTION("SPLIT(O5,""_"")"),"#VALUE!")</f>
        <v>#VALUE!</v>
      </c>
      <c r="N15" s="140"/>
      <c r="O15" s="61" t="str">
        <f>IFERROR(__xludf.DUMMYFUNCTION("SPLIT(O6,""_"")"),"#VALUE!")</f>
        <v>#VALUE!</v>
      </c>
      <c r="P15" s="140"/>
      <c r="Q15" s="148" t="str">
        <f>IFERROR(__xludf.DUMMYFUNCTION("SPLIT(O7,""_"")"),"#VALUE!")</f>
        <v>#VALUE!</v>
      </c>
      <c r="S15" t="str">
        <f>IFERROR(__xludf.DUMMYFUNCTION("SPLIT(O8,""_"")"),"#VALUE!")</f>
        <v>#VALUE!</v>
      </c>
      <c r="U15" t="str">
        <f>IFERROR(__xludf.DUMMYFUNCTION("SPLIT(O9,""_"")"),"#VALUE!")</f>
        <v>#VALUE!</v>
      </c>
      <c r="W15" t="str">
        <f>IFERROR(__xludf.DUMMYFUNCTION("SPLIT(O10,""_"")"),"#VALUE!")</f>
        <v>#VALUE!</v>
      </c>
      <c r="AA15" s="144"/>
      <c r="AB15" s="131" t="str">
        <f>IF($T$12="CO 2",($D$109/$D$110)*100,"")</f>
        <v/>
      </c>
      <c r="AC15" s="149" t="str">
        <f>IF($T$14="CO 2",($E$109/$E$110)*100,"")</f>
        <v/>
      </c>
      <c r="AD15" s="132" t="str">
        <f>IF($T$15="CO 2",($F$109/$F$110)*100,"")</f>
        <v/>
      </c>
      <c r="AE15" s="132" t="str">
        <f>IF($T$16="CO 2",($G$109/$G$110)*100,"")</f>
        <v/>
      </c>
      <c r="AF15" s="132" t="str">
        <f>IF($T$17="CO 2",($H$109/$H$110)*100,"")</f>
        <v/>
      </c>
      <c r="AG15" s="142">
        <v>9.0</v>
      </c>
    </row>
    <row r="16">
      <c r="A16" s="125" t="str">
        <f>'List of Students'!A4</f>
        <v>Sr. No.</v>
      </c>
      <c r="B16" s="125" t="str">
        <f>'List of Students'!B4</f>
        <v>Roll No.</v>
      </c>
      <c r="C16" s="125" t="str">
        <f>'List of Students'!C4</f>
        <v>Full Name of Student</v>
      </c>
      <c r="D16" s="98"/>
      <c r="E16" s="98"/>
      <c r="F16" s="98"/>
      <c r="G16" s="98"/>
      <c r="H16" s="98"/>
      <c r="K16" s="139"/>
      <c r="L16" s="139"/>
      <c r="M16" s="61" t="str">
        <f>IFERROR(__xludf.DUMMYFUNCTION("SPLIT(P5,""_"")"),"#VALUE!")</f>
        <v>#VALUE!</v>
      </c>
      <c r="N16" s="140"/>
      <c r="O16" s="61" t="str">
        <f>IFERROR(__xludf.DUMMYFUNCTION("SPLIT(P6,""_"")"),"#VALUE!")</f>
        <v>#VALUE!</v>
      </c>
      <c r="P16" s="140"/>
      <c r="Q16" s="148" t="str">
        <f>IFERROR(__xludf.DUMMYFUNCTION("split(P7,""_"")"),"#VALUE!")</f>
        <v>#VALUE!</v>
      </c>
      <c r="S16" t="str">
        <f>IFERROR(__xludf.DUMMYFUNCTION("split(P8,""_"")"),"#VALUE!")</f>
        <v>#VALUE!</v>
      </c>
      <c r="U16" t="str">
        <f>IFERROR(__xludf.DUMMYFUNCTION("split(P9,""_"")"),"#VALUE!")</f>
        <v>#VALUE!</v>
      </c>
      <c r="W16" t="str">
        <f>IFERROR(__xludf.DUMMYFUNCTION("split(P10,""_"")"),"#VALUE!")</f>
        <v>#VALUE!</v>
      </c>
      <c r="AA16" s="144" t="str">
        <f>if(COUNTBLANK(AB39:AD39)=3,"",AVERAGE(AB39:AD39))</f>
        <v/>
      </c>
      <c r="AB16" s="131" t="str">
        <f>IF($V$12="CO 2",($D$109/$D$110)*100,"")</f>
        <v/>
      </c>
      <c r="AC16" s="149" t="str">
        <f>IF($V$14="CO 2",($E$109/$E$110)*100,"")</f>
        <v/>
      </c>
      <c r="AD16" s="132" t="str">
        <f>IF($V$15="CO 2",($F$109/$F$110)*100,"")</f>
        <v/>
      </c>
      <c r="AE16" s="132" t="str">
        <f>IF($V$16="CO 2",($G$109/$G$110)*100,"")</f>
        <v/>
      </c>
      <c r="AF16" s="132" t="str">
        <f>IF($V$17="CO 2",($H$109/$H$110)*100,"")</f>
        <v/>
      </c>
      <c r="AG16" s="142">
        <v>10.0</v>
      </c>
    </row>
    <row r="17">
      <c r="A17" s="125">
        <f>'List of Students'!A5</f>
        <v>1</v>
      </c>
      <c r="B17" s="125">
        <f>'List of Students'!B5</f>
        <v>16010321812</v>
      </c>
      <c r="C17" s="125" t="str">
        <f>'List of Students'!C5</f>
        <v>LALITESH SHARMA</v>
      </c>
      <c r="D17" s="212"/>
      <c r="E17" s="163"/>
      <c r="F17" s="213"/>
      <c r="G17" s="165"/>
      <c r="H17" s="165"/>
      <c r="I17" s="166" t="str">
        <f t="shared" ref="I17:I106" si="8">if(COUNTBLANK(D17:H17)=5,"",sum(D17:H17))</f>
        <v/>
      </c>
      <c r="J17" s="167" t="str">
        <f t="shared" ref="J17:J106" si="9">if(countblank(D17:F17)=3,"", ROUND((10*I17)/$I$14,0))</f>
        <v/>
      </c>
      <c r="K17" s="168"/>
      <c r="L17" s="168"/>
      <c r="M17" s="169" t="str">
        <f>IFERROR(__xludf.DUMMYFUNCTION("SPLIT(Q5,""_"")"),"#VALUE!")</f>
        <v>#VALUE!</v>
      </c>
      <c r="N17" s="170"/>
      <c r="O17" s="61" t="str">
        <f>IFERROR(__xludf.DUMMYFUNCTION("SPLIT(Q6,""_"")"),"#VALUE!")</f>
        <v>#VALUE!</v>
      </c>
      <c r="P17" s="171"/>
      <c r="Q17" s="148" t="str">
        <f>IFERROR(__xludf.DUMMYFUNCTION("split(Q7,""_"")"),"#VALUE!")</f>
        <v>#VALUE!</v>
      </c>
      <c r="S17" t="str">
        <f>IFERROR(__xludf.DUMMYFUNCTION("split(Q8,""_"")"),"#VALUE!")</f>
        <v>#VALUE!</v>
      </c>
      <c r="U17" t="str">
        <f>IFERROR(__xludf.DUMMYFUNCTION("split(Q9,""_"")"),"#VALUE!")</f>
        <v>#VALUE!</v>
      </c>
      <c r="W17" t="str">
        <f>IFERROR(__xludf.DUMMYFUNCTION("split(Q10,""_"")"),"#VALUE!")</f>
        <v>#VALUE!</v>
      </c>
      <c r="AB17" s="131" t="str">
        <f>IF($X$12="CO 2",($D$109/$D$110)*100,"")</f>
        <v/>
      </c>
      <c r="AC17" s="149" t="str">
        <f>IF($X$14="CO 2",($E$109/$E$110)*100,"")</f>
        <v/>
      </c>
      <c r="AD17" s="132" t="str">
        <f>IF($X$15="CO 2",($F$109/$F$110)*100,"")</f>
        <v/>
      </c>
      <c r="AE17" s="132" t="str">
        <f>IF($X$16="CO 2",($G$109/$G$110)*100,"")</f>
        <v/>
      </c>
      <c r="AF17" s="132" t="str">
        <f>IF($X$17="CO 2",($H$109/$H$110)*100,"")</f>
        <v/>
      </c>
      <c r="AG17" s="33">
        <v>11.0</v>
      </c>
    </row>
    <row r="18">
      <c r="A18" s="125">
        <f>'List of Students'!A6</f>
        <v>2</v>
      </c>
      <c r="B18" s="125">
        <f>'List of Students'!B6</f>
        <v>16010120185</v>
      </c>
      <c r="C18" s="125" t="str">
        <f>'List of Students'!C6</f>
        <v>Aryaman Gandhi</v>
      </c>
      <c r="D18" s="178"/>
      <c r="E18" s="173"/>
      <c r="F18" s="179"/>
      <c r="G18" s="175"/>
      <c r="H18" s="175"/>
      <c r="I18" s="166" t="str">
        <f t="shared" si="8"/>
        <v/>
      </c>
      <c r="J18" s="167" t="str">
        <f t="shared" si="9"/>
        <v/>
      </c>
      <c r="K18" s="168"/>
      <c r="L18" s="168"/>
      <c r="M18" s="61"/>
      <c r="N18" s="168"/>
      <c r="O18" s="168"/>
      <c r="P18" s="171"/>
      <c r="AB18" s="147" t="str">
        <f t="shared" ref="AB18:AF18" si="10">IF(COUNTBLANK(AB12:AB17)=6,"",AVERAGE(AB12:AB17))</f>
        <v/>
      </c>
      <c r="AC18" s="147" t="str">
        <f t="shared" si="10"/>
        <v/>
      </c>
      <c r="AD18" s="147" t="str">
        <f t="shared" si="10"/>
        <v/>
      </c>
      <c r="AE18" s="147" t="str">
        <f t="shared" si="10"/>
        <v/>
      </c>
      <c r="AF18" s="147" t="str">
        <f t="shared" si="10"/>
        <v/>
      </c>
      <c r="AG18" s="33">
        <v>12.0</v>
      </c>
    </row>
    <row r="19">
      <c r="A19" s="125">
        <f>'List of Students'!A7</f>
        <v>3</v>
      </c>
      <c r="B19" s="125">
        <f>'List of Students'!B7</f>
        <v>16010220017</v>
      </c>
      <c r="C19" s="125" t="str">
        <f>'List of Students'!C7</f>
        <v>PRASAD RACHIT MADHAVI</v>
      </c>
      <c r="D19" s="178"/>
      <c r="E19" s="175"/>
      <c r="F19" s="179"/>
      <c r="G19" s="175"/>
      <c r="H19" s="175"/>
      <c r="I19" s="166" t="str">
        <f t="shared" si="8"/>
        <v/>
      </c>
      <c r="J19" s="167" t="str">
        <f t="shared" si="9"/>
        <v/>
      </c>
      <c r="K19" s="168"/>
      <c r="L19" s="168"/>
      <c r="M19" s="168"/>
      <c r="N19" s="168"/>
      <c r="O19" s="168"/>
      <c r="P19" s="171"/>
      <c r="AB19" s="127" t="s">
        <v>145</v>
      </c>
      <c r="AC19" s="3"/>
      <c r="AD19" s="3"/>
      <c r="AE19" s="3"/>
      <c r="AF19" s="4"/>
      <c r="AG19" s="33">
        <v>13.0</v>
      </c>
    </row>
    <row r="20">
      <c r="A20" s="125">
        <f>'List of Students'!A8</f>
        <v>4</v>
      </c>
      <c r="B20" s="125">
        <f>'List of Students'!B8</f>
        <v>16010220032</v>
      </c>
      <c r="C20" s="125" t="str">
        <f>'List of Students'!C8</f>
        <v>Kadam Dhruv Pratik</v>
      </c>
      <c r="D20" s="178"/>
      <c r="E20" s="175"/>
      <c r="F20" s="179"/>
      <c r="G20" s="175"/>
      <c r="H20" s="175"/>
      <c r="I20" s="166" t="str">
        <f t="shared" si="8"/>
        <v/>
      </c>
      <c r="J20" s="167" t="str">
        <f t="shared" si="9"/>
        <v/>
      </c>
      <c r="K20" s="168"/>
      <c r="L20" s="168"/>
      <c r="M20" s="168"/>
      <c r="N20" s="168"/>
      <c r="O20" s="168"/>
      <c r="P20" s="171"/>
      <c r="AB20" s="129" t="s">
        <v>192</v>
      </c>
      <c r="AC20" s="129" t="s">
        <v>193</v>
      </c>
      <c r="AD20" s="129" t="s">
        <v>194</v>
      </c>
      <c r="AE20" s="129" t="s">
        <v>195</v>
      </c>
      <c r="AF20" s="129" t="s">
        <v>196</v>
      </c>
      <c r="AG20" s="33">
        <v>14.0</v>
      </c>
    </row>
    <row r="21">
      <c r="A21" s="125">
        <f>'List of Students'!A9</f>
        <v>5</v>
      </c>
      <c r="B21" s="125">
        <f>'List of Students'!B9</f>
        <v>16010520010</v>
      </c>
      <c r="C21" s="125" t="str">
        <f>'List of Students'!C9</f>
        <v>Vansh Desai</v>
      </c>
      <c r="D21" s="178"/>
      <c r="E21" s="175"/>
      <c r="F21" s="179"/>
      <c r="G21" s="175"/>
      <c r="H21" s="175"/>
      <c r="I21" s="166" t="str">
        <f t="shared" si="8"/>
        <v/>
      </c>
      <c r="J21" s="167" t="str">
        <f t="shared" si="9"/>
        <v/>
      </c>
      <c r="K21" s="168"/>
      <c r="L21" s="168"/>
      <c r="M21" s="168"/>
      <c r="N21" s="168"/>
      <c r="O21" s="168"/>
      <c r="P21" s="171"/>
      <c r="AB21" s="149" t="str">
        <f>IF($N$12="CO 3",($D$109/$D$110)*100,"")</f>
        <v/>
      </c>
      <c r="AC21" s="177" t="str">
        <f>IF($N$14="CO 3",($E$109/$E$110)*100,"")</f>
        <v/>
      </c>
      <c r="AD21" s="132" t="str">
        <f>IF($N$15="CO 3",($F$109/$F$110)*100,"")</f>
        <v/>
      </c>
      <c r="AE21" s="132" t="str">
        <f>IF($N$16="CO 3",($G$109/$G$110)*100,"")</f>
        <v/>
      </c>
      <c r="AF21" s="132" t="str">
        <f>IF($N$17="CO 3",($H$109/$H$110)*100,"")</f>
        <v/>
      </c>
      <c r="AG21" s="138">
        <v>15.0</v>
      </c>
    </row>
    <row r="22">
      <c r="A22" s="125">
        <f>'List of Students'!A10</f>
        <v>6</v>
      </c>
      <c r="B22" s="125">
        <f>'List of Students'!B10</f>
        <v>16010320111</v>
      </c>
      <c r="C22" s="125" t="str">
        <f>'List of Students'!C10</f>
        <v>Dhuri Om Sushil</v>
      </c>
      <c r="D22" s="178"/>
      <c r="E22" s="176"/>
      <c r="F22" s="179"/>
      <c r="G22" s="175"/>
      <c r="H22" s="175"/>
      <c r="I22" s="166" t="str">
        <f t="shared" si="8"/>
        <v/>
      </c>
      <c r="J22" s="167" t="str">
        <f t="shared" si="9"/>
        <v/>
      </c>
      <c r="K22" s="168"/>
      <c r="L22" s="168"/>
      <c r="M22" s="168"/>
      <c r="N22" s="168"/>
      <c r="O22" s="168"/>
      <c r="P22" s="171"/>
      <c r="AB22" s="149" t="str">
        <f>IF($P$12="CO 3",($D$109/$D$110)*100,"")</f>
        <v/>
      </c>
      <c r="AC22" s="177" t="str">
        <f>IF($P$14="CO 3",($E$109/$E$110)*100,"")</f>
        <v/>
      </c>
      <c r="AD22" s="132" t="str">
        <f>IF($P$15="CO 3",($F$109/$F$110)*100,"")</f>
        <v/>
      </c>
      <c r="AE22" s="132" t="str">
        <f>IF($P$16="CO 3",($G$109/$G$110)*100,"")</f>
        <v/>
      </c>
      <c r="AF22" s="132" t="str">
        <f>IF($P$17="CO 3",($H$109/$H$110)*100,"")</f>
        <v/>
      </c>
      <c r="AG22" s="142">
        <v>16.0</v>
      </c>
    </row>
    <row r="23">
      <c r="A23" s="125">
        <f>'List of Students'!A11</f>
        <v>7</v>
      </c>
      <c r="B23" s="125" t="str">
        <f>'List of Students'!B11</f>
        <v/>
      </c>
      <c r="C23" s="125" t="str">
        <f>'List of Students'!C11</f>
        <v/>
      </c>
      <c r="D23" s="178"/>
      <c r="E23" s="175"/>
      <c r="F23" s="179"/>
      <c r="G23" s="175"/>
      <c r="H23" s="175"/>
      <c r="I23" s="166" t="str">
        <f t="shared" si="8"/>
        <v/>
      </c>
      <c r="J23" s="167" t="str">
        <f t="shared" si="9"/>
        <v/>
      </c>
      <c r="K23" s="168"/>
      <c r="L23" s="168"/>
      <c r="M23" s="168"/>
      <c r="N23" s="168"/>
      <c r="O23" s="168"/>
      <c r="P23" s="171"/>
      <c r="AB23" s="149" t="str">
        <f>IF($R$12="CO 3",($D$109/$D$110)*100,"")</f>
        <v/>
      </c>
      <c r="AC23" s="177" t="str">
        <f>IF($R$14="CO 3",($E$109/$E$110)*100,"")</f>
        <v/>
      </c>
      <c r="AD23" s="132" t="str">
        <f>IF($R$15="CO 3",($F$109/$F$110)*100,"")</f>
        <v/>
      </c>
      <c r="AE23" s="132" t="str">
        <f>IF($R$16="CO 3",($G$109/$G$110)*100,"")</f>
        <v/>
      </c>
      <c r="AF23" s="132" t="str">
        <f>IF($R$17="CO 3",($H$109/$H$110)*100,"")</f>
        <v/>
      </c>
      <c r="AG23" s="142">
        <v>17.0</v>
      </c>
    </row>
    <row r="24">
      <c r="A24" s="125">
        <f>'List of Students'!A12</f>
        <v>8</v>
      </c>
      <c r="B24" s="125" t="str">
        <f>'List of Students'!B12</f>
        <v/>
      </c>
      <c r="C24" s="125" t="str">
        <f>'List of Students'!C12</f>
        <v/>
      </c>
      <c r="D24" s="178"/>
      <c r="E24" s="180"/>
      <c r="F24" s="179"/>
      <c r="G24" s="175"/>
      <c r="H24" s="175"/>
      <c r="I24" s="166" t="str">
        <f t="shared" si="8"/>
        <v/>
      </c>
      <c r="J24" s="167" t="str">
        <f t="shared" si="9"/>
        <v/>
      </c>
      <c r="K24" s="168"/>
      <c r="L24" s="168"/>
      <c r="M24" s="168"/>
      <c r="N24" s="168"/>
      <c r="O24" s="168"/>
      <c r="P24" s="171"/>
      <c r="AB24" s="149" t="str">
        <f>IF($T$12="CO 3",($D$109/$D$110)*100,"")</f>
        <v/>
      </c>
      <c r="AC24" s="177" t="str">
        <f>IF($T$14="CO 3",($E$109/$E$110)*100,"")</f>
        <v/>
      </c>
      <c r="AD24" s="132" t="str">
        <f>IF($T$15="CO 3",($F$109/$F$110)*100,"")</f>
        <v/>
      </c>
      <c r="AE24" s="132" t="str">
        <f>IF($T$16="CO 3",($G$109/$G$110)*100,"")</f>
        <v/>
      </c>
      <c r="AF24" s="132" t="str">
        <f>IF($T$17="CO 3",($H$109/$H$110)*100,"")</f>
        <v/>
      </c>
      <c r="AG24" s="142">
        <v>18.0</v>
      </c>
    </row>
    <row r="25">
      <c r="A25" s="125">
        <f>'List of Students'!A13</f>
        <v>9</v>
      </c>
      <c r="B25" s="125" t="str">
        <f>'List of Students'!B13</f>
        <v/>
      </c>
      <c r="C25" s="125" t="str">
        <f>'List of Students'!C13</f>
        <v/>
      </c>
      <c r="D25" s="178"/>
      <c r="E25" s="180"/>
      <c r="F25" s="179"/>
      <c r="G25" s="175"/>
      <c r="H25" s="175"/>
      <c r="I25" s="166" t="str">
        <f t="shared" si="8"/>
        <v/>
      </c>
      <c r="J25" s="167" t="str">
        <f t="shared" si="9"/>
        <v/>
      </c>
      <c r="K25" s="168"/>
      <c r="L25" s="168"/>
      <c r="M25" s="168"/>
      <c r="N25" s="168"/>
      <c r="O25" s="168"/>
      <c r="P25" s="171"/>
      <c r="AB25" s="149" t="str">
        <f>IF($V$12="CO 3",($D$109/$D$110)*100,"")</f>
        <v/>
      </c>
      <c r="AC25" s="177" t="str">
        <f>IF($V$14="CO 3",($E$109/$E$110)*100,"")</f>
        <v/>
      </c>
      <c r="AD25" s="132" t="str">
        <f>IF($V$15="CO 3",($F$109/$F$110)*100,"")</f>
        <v/>
      </c>
      <c r="AE25" s="132" t="str">
        <f>IF($V$16="CO 3",($G$109/$G$110)*100,"")</f>
        <v/>
      </c>
      <c r="AF25" s="132" t="str">
        <f>IF($V$17="CO 3",($H$109/$H$110)*100,"")</f>
        <v/>
      </c>
      <c r="AG25" s="142">
        <v>19.0</v>
      </c>
    </row>
    <row r="26">
      <c r="A26" s="125">
        <f>'List of Students'!A14</f>
        <v>10</v>
      </c>
      <c r="B26" s="125" t="str">
        <f>'List of Students'!B14</f>
        <v/>
      </c>
      <c r="C26" s="125" t="str">
        <f>'List of Students'!C14</f>
        <v/>
      </c>
      <c r="D26" s="178"/>
      <c r="E26" s="175"/>
      <c r="F26" s="179"/>
      <c r="G26" s="175"/>
      <c r="H26" s="175"/>
      <c r="I26" s="166" t="str">
        <f t="shared" si="8"/>
        <v/>
      </c>
      <c r="J26" s="167" t="str">
        <f t="shared" si="9"/>
        <v/>
      </c>
      <c r="K26" s="168"/>
      <c r="L26" s="168"/>
      <c r="M26" s="168"/>
      <c r="N26" s="168"/>
      <c r="O26" s="168"/>
      <c r="P26" s="171"/>
      <c r="AB26" s="149" t="str">
        <f>IF($X$12="CO 3",($D$109/$D$110)*100,"")</f>
        <v/>
      </c>
      <c r="AC26" s="177" t="str">
        <f>IF($X$14="CO 3",($E$109/$E$110)*100,"")</f>
        <v/>
      </c>
      <c r="AD26" s="132" t="str">
        <f>IF($X$15="CO 3",($F$109/$F$110)*100,"")</f>
        <v/>
      </c>
      <c r="AE26" s="132" t="str">
        <f>IF($X$16="CO 3",($G$109/$G$110)*100,"")</f>
        <v/>
      </c>
      <c r="AF26" s="132" t="str">
        <f>IF($X$17="CO 3",($H$109/$H$110)*100,"")</f>
        <v/>
      </c>
      <c r="AG26" s="142">
        <v>20.0</v>
      </c>
    </row>
    <row r="27">
      <c r="A27" s="125">
        <f>'List of Students'!A15</f>
        <v>11</v>
      </c>
      <c r="B27" s="125" t="str">
        <f>'List of Students'!B15</f>
        <v/>
      </c>
      <c r="C27" s="125" t="str">
        <f>'List of Students'!C15</f>
        <v/>
      </c>
      <c r="D27" s="178"/>
      <c r="E27" s="175"/>
      <c r="F27" s="179"/>
      <c r="G27" s="175"/>
      <c r="H27" s="175"/>
      <c r="I27" s="166" t="str">
        <f t="shared" si="8"/>
        <v/>
      </c>
      <c r="J27" s="167" t="str">
        <f t="shared" si="9"/>
        <v/>
      </c>
      <c r="K27" s="168"/>
      <c r="L27" s="168"/>
      <c r="M27" s="168"/>
      <c r="N27" s="168"/>
      <c r="O27" s="168"/>
      <c r="P27" s="171"/>
      <c r="AB27" s="147" t="str">
        <f t="shared" ref="AB27:AF27" si="11">IF(COUNTBLANK(AB21:AB26)=6,"",AVERAGE(AB21:AB26))</f>
        <v/>
      </c>
      <c r="AC27" s="147" t="str">
        <f t="shared" si="11"/>
        <v/>
      </c>
      <c r="AD27" s="147" t="str">
        <f t="shared" si="11"/>
        <v/>
      </c>
      <c r="AE27" s="147" t="str">
        <f t="shared" si="11"/>
        <v/>
      </c>
      <c r="AF27" s="147" t="str">
        <f t="shared" si="11"/>
        <v/>
      </c>
      <c r="AG27" s="181"/>
    </row>
    <row r="28">
      <c r="A28" s="125">
        <f>'List of Students'!A16</f>
        <v>12</v>
      </c>
      <c r="B28" s="125" t="str">
        <f>'List of Students'!B16</f>
        <v/>
      </c>
      <c r="C28" s="125" t="str">
        <f>'List of Students'!C16</f>
        <v/>
      </c>
      <c r="D28" s="178"/>
      <c r="E28" s="180"/>
      <c r="F28" s="179"/>
      <c r="G28" s="175"/>
      <c r="H28" s="175"/>
      <c r="I28" s="166" t="str">
        <f t="shared" si="8"/>
        <v/>
      </c>
      <c r="J28" s="167" t="str">
        <f t="shared" si="9"/>
        <v/>
      </c>
      <c r="K28" s="168"/>
      <c r="L28" s="168"/>
      <c r="M28" s="168"/>
      <c r="N28" s="168"/>
      <c r="O28" s="168"/>
      <c r="P28" s="171"/>
      <c r="AB28" s="127" t="s">
        <v>146</v>
      </c>
      <c r="AC28" s="3"/>
      <c r="AD28" s="3"/>
      <c r="AE28" s="3"/>
      <c r="AF28" s="4"/>
    </row>
    <row r="29">
      <c r="A29" s="125">
        <f>'List of Students'!A17</f>
        <v>13</v>
      </c>
      <c r="B29" s="125" t="str">
        <f>'List of Students'!B17</f>
        <v/>
      </c>
      <c r="C29" s="125" t="str">
        <f>'List of Students'!C17</f>
        <v/>
      </c>
      <c r="D29" s="178"/>
      <c r="E29" s="175"/>
      <c r="F29" s="179"/>
      <c r="G29" s="175"/>
      <c r="H29" s="175"/>
      <c r="I29" s="166" t="str">
        <f t="shared" si="8"/>
        <v/>
      </c>
      <c r="J29" s="167" t="str">
        <f t="shared" si="9"/>
        <v/>
      </c>
      <c r="K29" s="168"/>
      <c r="L29" s="168"/>
      <c r="M29" s="168"/>
      <c r="N29" s="168"/>
      <c r="O29" s="168"/>
      <c r="P29" s="171"/>
      <c r="AB29" s="129" t="s">
        <v>192</v>
      </c>
      <c r="AC29" s="129" t="s">
        <v>193</v>
      </c>
      <c r="AD29" s="129" t="s">
        <v>194</v>
      </c>
      <c r="AE29" s="129" t="s">
        <v>195</v>
      </c>
      <c r="AF29" s="129" t="s">
        <v>196</v>
      </c>
    </row>
    <row r="30">
      <c r="A30" s="125">
        <f>'List of Students'!A18</f>
        <v>14</v>
      </c>
      <c r="B30" s="125" t="str">
        <f>'List of Students'!B18</f>
        <v/>
      </c>
      <c r="C30" s="125" t="str">
        <f>'List of Students'!C18</f>
        <v/>
      </c>
      <c r="D30" s="178"/>
      <c r="E30" s="175"/>
      <c r="F30" s="179"/>
      <c r="G30" s="175"/>
      <c r="H30" s="175"/>
      <c r="I30" s="166" t="str">
        <f t="shared" si="8"/>
        <v/>
      </c>
      <c r="J30" s="167" t="str">
        <f t="shared" si="9"/>
        <v/>
      </c>
      <c r="K30" s="168"/>
      <c r="L30" s="168"/>
      <c r="M30" s="168"/>
      <c r="N30" s="168"/>
      <c r="O30" s="168"/>
      <c r="P30" s="171"/>
      <c r="AB30" s="131" t="str">
        <f>IF($N$12="CO 4",($D$109/$D$110)*100,"")</f>
        <v/>
      </c>
      <c r="AC30" s="132" t="str">
        <f>IF($N$14="CO 4",($E$109/$E$110)*100,"")</f>
        <v/>
      </c>
      <c r="AD30" s="132" t="str">
        <f>IF($N$15="CO 4",($F$109/$F$110)*100,"")</f>
        <v/>
      </c>
      <c r="AE30" s="132" t="str">
        <f>IF($N$16="CO 4",($G$109/$G$110)*100,"")</f>
        <v/>
      </c>
      <c r="AF30" s="132" t="str">
        <f>IF($N$17="CO 4",($H$109/$H$110)*100,"")</f>
        <v/>
      </c>
    </row>
    <row r="31">
      <c r="A31" s="125">
        <f>'List of Students'!A19</f>
        <v>15</v>
      </c>
      <c r="B31" s="125" t="str">
        <f>'List of Students'!B19</f>
        <v/>
      </c>
      <c r="C31" s="125" t="str">
        <f>'List of Students'!C19</f>
        <v/>
      </c>
      <c r="D31" s="178"/>
      <c r="E31" s="175"/>
      <c r="F31" s="179"/>
      <c r="G31" s="175"/>
      <c r="H31" s="175"/>
      <c r="I31" s="166" t="str">
        <f t="shared" si="8"/>
        <v/>
      </c>
      <c r="J31" s="167" t="str">
        <f t="shared" si="9"/>
        <v/>
      </c>
      <c r="K31" s="168"/>
      <c r="L31" s="168"/>
      <c r="M31" s="168"/>
      <c r="N31" s="168"/>
      <c r="O31" s="168"/>
      <c r="P31" s="171"/>
      <c r="AB31" s="131" t="str">
        <f>IF($P$12="CO 4",($D$109/$D$110)*100,"")</f>
        <v/>
      </c>
      <c r="AC31" s="132" t="str">
        <f>IF($P$14="CO 4",($E$109/$E$110)*100,"")</f>
        <v/>
      </c>
      <c r="AD31" s="132" t="str">
        <f>IF($P$15="CO 4",($F$109/$F$110)*100,"")</f>
        <v/>
      </c>
      <c r="AE31" s="132" t="str">
        <f>IF($P$16="CO 4",($G$109/$G$110)*100,"")</f>
        <v/>
      </c>
      <c r="AF31" s="132" t="str">
        <f>IF($P$17="CO 4",($H$109/$H$110)*100,"")</f>
        <v/>
      </c>
    </row>
    <row r="32">
      <c r="A32" s="125">
        <f>'List of Students'!A20</f>
        <v>16</v>
      </c>
      <c r="B32" s="125" t="str">
        <f>'List of Students'!B20</f>
        <v/>
      </c>
      <c r="C32" s="125" t="str">
        <f>'List of Students'!C20</f>
        <v/>
      </c>
      <c r="D32" s="178"/>
      <c r="E32" s="175"/>
      <c r="F32" s="179"/>
      <c r="G32" s="175"/>
      <c r="H32" s="175"/>
      <c r="I32" s="166" t="str">
        <f t="shared" si="8"/>
        <v/>
      </c>
      <c r="J32" s="167" t="str">
        <f t="shared" si="9"/>
        <v/>
      </c>
      <c r="K32" s="168"/>
      <c r="L32" s="168"/>
      <c r="M32" s="168"/>
      <c r="N32" s="168"/>
      <c r="O32" s="168"/>
      <c r="P32" s="171"/>
      <c r="AB32" s="131" t="str">
        <f>IF($R$12="CO 4",($D$109/$D$110)*100,"")</f>
        <v/>
      </c>
      <c r="AC32" s="132" t="str">
        <f>IF($R$14="CO 4",($E$109/$E$110)*100,"")</f>
        <v/>
      </c>
      <c r="AD32" s="132" t="str">
        <f>IF($R$15="CO 4",($F$109/$F$110)*100,"")</f>
        <v/>
      </c>
      <c r="AE32" s="132" t="str">
        <f>IF($R$16="CO 4",($G$109/$G$110)*100,"")</f>
        <v/>
      </c>
      <c r="AF32" s="132" t="str">
        <f>IF($R$17="CO 4",($H$109/$H$110)*100,"")</f>
        <v/>
      </c>
    </row>
    <row r="33">
      <c r="A33" s="125">
        <f>'List of Students'!A21</f>
        <v>17</v>
      </c>
      <c r="B33" s="125" t="str">
        <f>'List of Students'!B21</f>
        <v/>
      </c>
      <c r="C33" s="125" t="str">
        <f>'List of Students'!C21</f>
        <v/>
      </c>
      <c r="D33" s="178"/>
      <c r="E33" s="180"/>
      <c r="F33" s="179"/>
      <c r="G33" s="175"/>
      <c r="H33" s="175"/>
      <c r="I33" s="166" t="str">
        <f t="shared" si="8"/>
        <v/>
      </c>
      <c r="J33" s="167" t="str">
        <f t="shared" si="9"/>
        <v/>
      </c>
      <c r="K33" s="168"/>
      <c r="L33" s="168"/>
      <c r="M33" s="168"/>
      <c r="N33" s="168"/>
      <c r="O33" s="168"/>
      <c r="P33" s="171"/>
      <c r="AB33" s="131" t="str">
        <f>IF($T$12="CO 4",($D$109/$D$110)*100,"")</f>
        <v/>
      </c>
      <c r="AC33" s="132" t="str">
        <f>IF($T$14="CO 4",($E$109/$E$110)*100,"")</f>
        <v/>
      </c>
      <c r="AD33" s="132" t="str">
        <f>IF($T$15="CO 4",($F$109/$F$110)*100,"")</f>
        <v/>
      </c>
      <c r="AE33" s="132" t="str">
        <f>IF($T$16="CO 4",($G$109/$G$110)*100,"")</f>
        <v/>
      </c>
      <c r="AF33" s="132" t="str">
        <f>IF($T$17="CO 4",($H$109/$H$110)*100,"")</f>
        <v/>
      </c>
    </row>
    <row r="34">
      <c r="A34" s="125">
        <f>'List of Students'!A22</f>
        <v>18</v>
      </c>
      <c r="B34" s="125" t="str">
        <f>'List of Students'!B22</f>
        <v/>
      </c>
      <c r="C34" s="125" t="str">
        <f>'List of Students'!C22</f>
        <v/>
      </c>
      <c r="D34" s="178"/>
      <c r="E34" s="180"/>
      <c r="F34" s="179"/>
      <c r="G34" s="175"/>
      <c r="H34" s="175"/>
      <c r="I34" s="166" t="str">
        <f t="shared" si="8"/>
        <v/>
      </c>
      <c r="J34" s="167" t="str">
        <f t="shared" si="9"/>
        <v/>
      </c>
      <c r="K34" s="168"/>
      <c r="L34" s="168"/>
      <c r="M34" s="168"/>
      <c r="N34" s="168"/>
      <c r="O34" s="168"/>
      <c r="P34" s="171"/>
      <c r="AB34" s="131" t="str">
        <f>IF($V$12="CO 4",($D$109/$D$110)*100,"")</f>
        <v/>
      </c>
      <c r="AC34" s="132" t="str">
        <f>IF($V$14="CO 4",($E$109/$E$110)*100,"")</f>
        <v/>
      </c>
      <c r="AD34" s="132" t="str">
        <f>IF($V$15="CO 4",($F$109/$F$110)*100,"")</f>
        <v/>
      </c>
      <c r="AE34" s="132" t="str">
        <f>IF($V$16="CO 4",($G$109/$G$110)*100,"")</f>
        <v/>
      </c>
      <c r="AF34" s="132" t="str">
        <f>IF($V$17="CO 4",($H$109/$H$110)*100,"")</f>
        <v/>
      </c>
    </row>
    <row r="35">
      <c r="A35" s="125">
        <f>'List of Students'!A23</f>
        <v>19</v>
      </c>
      <c r="B35" s="125" t="str">
        <f>'List of Students'!B23</f>
        <v/>
      </c>
      <c r="C35" s="125" t="str">
        <f>'List of Students'!C23</f>
        <v/>
      </c>
      <c r="D35" s="178"/>
      <c r="E35" s="175"/>
      <c r="F35" s="179"/>
      <c r="G35" s="175"/>
      <c r="H35" s="175"/>
      <c r="I35" s="166" t="str">
        <f t="shared" si="8"/>
        <v/>
      </c>
      <c r="J35" s="167" t="str">
        <f t="shared" si="9"/>
        <v/>
      </c>
      <c r="K35" s="168"/>
      <c r="L35" s="168"/>
      <c r="M35" s="168"/>
      <c r="N35" s="168"/>
      <c r="O35" s="168"/>
      <c r="P35" s="171"/>
      <c r="AB35" s="131" t="str">
        <f>IF($X$12="CO 4",($D$109/$D$110)*100,"")</f>
        <v/>
      </c>
      <c r="AC35" s="132" t="str">
        <f>IF($X$14="CO 4",($E$109/$E$110)*100,"")</f>
        <v/>
      </c>
      <c r="AD35" s="132" t="str">
        <f>IF($X$15="CO 4",($F$109/$F$110)*100,"")</f>
        <v/>
      </c>
      <c r="AE35" s="132" t="str">
        <f>IF($X$16="CO 4",($G$109/$G$110)*100,"")</f>
        <v/>
      </c>
      <c r="AF35" s="132" t="str">
        <f>IF($X$17="CO 4",($H$109/$H$110)*100,"")</f>
        <v/>
      </c>
    </row>
    <row r="36">
      <c r="A36" s="125">
        <f>'List of Students'!A24</f>
        <v>20</v>
      </c>
      <c r="B36" s="125" t="str">
        <f>'List of Students'!B24</f>
        <v/>
      </c>
      <c r="C36" s="125" t="str">
        <f>'List of Students'!C24</f>
        <v/>
      </c>
      <c r="D36" s="182"/>
      <c r="E36" s="175"/>
      <c r="F36" s="179"/>
      <c r="G36" s="175"/>
      <c r="H36" s="175"/>
      <c r="I36" s="166" t="str">
        <f t="shared" si="8"/>
        <v/>
      </c>
      <c r="J36" s="167" t="str">
        <f t="shared" si="9"/>
        <v/>
      </c>
      <c r="K36" s="168"/>
      <c r="L36" s="168"/>
      <c r="M36" s="168"/>
      <c r="N36" s="168"/>
      <c r="O36" s="168"/>
      <c r="P36" s="171"/>
      <c r="AB36" s="147" t="str">
        <f t="shared" ref="AB36:AF36" si="12">IF(COUNTBLANK(AB30:AB35)=6,"",AVERAGE(AB30:AB35))</f>
        <v/>
      </c>
      <c r="AC36" s="147" t="str">
        <f t="shared" si="12"/>
        <v/>
      </c>
      <c r="AD36" s="147" t="str">
        <f t="shared" si="12"/>
        <v/>
      </c>
      <c r="AE36" s="147" t="str">
        <f t="shared" si="12"/>
        <v/>
      </c>
      <c r="AF36" s="147" t="str">
        <f t="shared" si="12"/>
        <v/>
      </c>
    </row>
    <row r="37">
      <c r="A37" s="125">
        <f>'List of Students'!A25</f>
        <v>21</v>
      </c>
      <c r="B37" s="125" t="str">
        <f>'List of Students'!B25</f>
        <v/>
      </c>
      <c r="C37" s="125" t="str">
        <f>'List of Students'!C25</f>
        <v/>
      </c>
      <c r="D37" s="178"/>
      <c r="E37" s="180"/>
      <c r="F37" s="179"/>
      <c r="G37" s="175"/>
      <c r="H37" s="175"/>
      <c r="I37" s="166" t="str">
        <f t="shared" si="8"/>
        <v/>
      </c>
      <c r="J37" s="167" t="str">
        <f t="shared" si="9"/>
        <v/>
      </c>
      <c r="K37" s="168"/>
      <c r="L37" s="168"/>
      <c r="M37" s="168"/>
      <c r="N37" s="168"/>
      <c r="O37" s="168"/>
      <c r="P37" s="171"/>
      <c r="AB37" s="127" t="s">
        <v>147</v>
      </c>
      <c r="AC37" s="3"/>
      <c r="AD37" s="3"/>
      <c r="AE37" s="3"/>
      <c r="AF37" s="4"/>
    </row>
    <row r="38">
      <c r="A38" s="125">
        <f>'List of Students'!A26</f>
        <v>22</v>
      </c>
      <c r="B38" s="125" t="str">
        <f>'List of Students'!B26</f>
        <v/>
      </c>
      <c r="C38" s="125" t="str">
        <f>'List of Students'!C26</f>
        <v/>
      </c>
      <c r="D38" s="178"/>
      <c r="E38" s="175"/>
      <c r="F38" s="179"/>
      <c r="G38" s="175"/>
      <c r="H38" s="175"/>
      <c r="I38" s="166" t="str">
        <f t="shared" si="8"/>
        <v/>
      </c>
      <c r="J38" s="167" t="str">
        <f t="shared" si="9"/>
        <v/>
      </c>
      <c r="K38" s="168"/>
      <c r="L38" s="168"/>
      <c r="M38" s="168"/>
      <c r="N38" s="168"/>
      <c r="O38" s="168"/>
      <c r="P38" s="171"/>
      <c r="AB38" s="129" t="s">
        <v>192</v>
      </c>
      <c r="AC38" s="129" t="s">
        <v>193</v>
      </c>
      <c r="AD38" s="129" t="s">
        <v>194</v>
      </c>
      <c r="AE38" s="129" t="s">
        <v>195</v>
      </c>
      <c r="AF38" s="129" t="s">
        <v>196</v>
      </c>
    </row>
    <row r="39">
      <c r="A39" s="125">
        <f>'List of Students'!A27</f>
        <v>23</v>
      </c>
      <c r="B39" s="125" t="str">
        <f>'List of Students'!B27</f>
        <v/>
      </c>
      <c r="C39" s="125" t="str">
        <f>'List of Students'!C27</f>
        <v/>
      </c>
      <c r="D39" s="178"/>
      <c r="E39" s="180"/>
      <c r="F39" s="179"/>
      <c r="G39" s="175"/>
      <c r="H39" s="175"/>
      <c r="I39" s="166" t="str">
        <f t="shared" si="8"/>
        <v/>
      </c>
      <c r="J39" s="167" t="str">
        <f t="shared" si="9"/>
        <v/>
      </c>
      <c r="K39" s="168"/>
      <c r="L39" s="168"/>
      <c r="M39" s="168"/>
      <c r="N39" s="168"/>
      <c r="O39" s="168"/>
      <c r="P39" s="171"/>
      <c r="AB39" s="131" t="str">
        <f>IF($N$12="CO 5",($D$109/$D$110)*100,"")</f>
        <v/>
      </c>
      <c r="AC39" s="132" t="str">
        <f>IF($N$14="CO 5",($E$109/$E$110)*100,"")</f>
        <v/>
      </c>
      <c r="AD39" s="132" t="str">
        <f>IF($N$15="CO 5",($F$109/$F$110)*100,"")</f>
        <v/>
      </c>
      <c r="AE39" s="132" t="str">
        <f>IF($N$16="CO 5",($G$109/$G$110)*100,"")</f>
        <v/>
      </c>
      <c r="AF39" s="132" t="str">
        <f>IF($N$17="CO 5",($H$109/$H$110)*100,"")</f>
        <v/>
      </c>
    </row>
    <row r="40">
      <c r="A40" s="125">
        <f>'List of Students'!A28</f>
        <v>24</v>
      </c>
      <c r="B40" s="125" t="str">
        <f>'List of Students'!B28</f>
        <v/>
      </c>
      <c r="C40" s="125" t="str">
        <f>'List of Students'!C28</f>
        <v/>
      </c>
      <c r="D40" s="178"/>
      <c r="E40" s="175"/>
      <c r="F40" s="179"/>
      <c r="G40" s="175"/>
      <c r="H40" s="175"/>
      <c r="I40" s="166" t="str">
        <f t="shared" si="8"/>
        <v/>
      </c>
      <c r="J40" s="167" t="str">
        <f t="shared" si="9"/>
        <v/>
      </c>
      <c r="K40" s="168"/>
      <c r="L40" s="168"/>
      <c r="M40" s="168"/>
      <c r="N40" s="168"/>
      <c r="O40" s="168"/>
      <c r="P40" s="171"/>
      <c r="AB40" s="131" t="str">
        <f>IF($P$12="CO 5",($D$109/$D$110)*100,"")</f>
        <v/>
      </c>
      <c r="AC40" s="132" t="str">
        <f>IF($P$14="CO 5",($E$109/$E$110)*100,"")</f>
        <v/>
      </c>
      <c r="AD40" s="132" t="str">
        <f>IF($P$15="CO 5",($F$109/$F$110)*100,"")</f>
        <v/>
      </c>
      <c r="AE40" s="132" t="str">
        <f>IF($P$16="CO 5",($G$109/$G$110)*100,"")</f>
        <v/>
      </c>
      <c r="AF40" s="132" t="str">
        <f>IF($P$17="CO 5",($H$109/$H$110)*100,"")</f>
        <v/>
      </c>
    </row>
    <row r="41">
      <c r="A41" s="125">
        <f>'List of Students'!A29</f>
        <v>25</v>
      </c>
      <c r="B41" s="125" t="str">
        <f>'List of Students'!B29</f>
        <v/>
      </c>
      <c r="C41" s="125" t="str">
        <f>'List of Students'!C29</f>
        <v/>
      </c>
      <c r="D41" s="178"/>
      <c r="E41" s="175"/>
      <c r="F41" s="179"/>
      <c r="G41" s="175"/>
      <c r="H41" s="175"/>
      <c r="I41" s="166" t="str">
        <f t="shared" si="8"/>
        <v/>
      </c>
      <c r="J41" s="167" t="str">
        <f t="shared" si="9"/>
        <v/>
      </c>
      <c r="K41" s="168"/>
      <c r="L41" s="168"/>
      <c r="M41" s="168"/>
      <c r="N41" s="168"/>
      <c r="O41" s="168"/>
      <c r="P41" s="171"/>
      <c r="AB41" s="131" t="str">
        <f>IF($R$12="CO 5",($D$109/$D$110)*100,"")</f>
        <v/>
      </c>
      <c r="AC41" s="132" t="str">
        <f>IF($R$14="CO 5",($E$109/$E$110)*100,"")</f>
        <v/>
      </c>
      <c r="AD41" s="132" t="str">
        <f>IF($R$15="CO 5",($F$109/$F$110)*100,"")</f>
        <v/>
      </c>
      <c r="AE41" s="132" t="str">
        <f>IF($R$16="CO 5",($G$109/$G$110)*100,"")</f>
        <v/>
      </c>
      <c r="AF41" s="132" t="str">
        <f>IF($R$17="CO 5",($H$109/$H$110)*100,"")</f>
        <v/>
      </c>
    </row>
    <row r="42">
      <c r="A42" s="125">
        <f>'List of Students'!A30</f>
        <v>26</v>
      </c>
      <c r="B42" s="125" t="str">
        <f>'List of Students'!B30</f>
        <v/>
      </c>
      <c r="C42" s="125" t="str">
        <f>'List of Students'!C30</f>
        <v/>
      </c>
      <c r="D42" s="178"/>
      <c r="E42" s="175"/>
      <c r="F42" s="179"/>
      <c r="G42" s="175"/>
      <c r="H42" s="175"/>
      <c r="I42" s="166" t="str">
        <f t="shared" si="8"/>
        <v/>
      </c>
      <c r="J42" s="167" t="str">
        <f t="shared" si="9"/>
        <v/>
      </c>
      <c r="K42" s="168"/>
      <c r="L42" s="168"/>
      <c r="M42" s="168"/>
      <c r="N42" s="168"/>
      <c r="O42" s="168"/>
      <c r="P42" s="171"/>
      <c r="AB42" s="131" t="str">
        <f>IF($T$12="CO 5",($D$109/$D$110)*100,"")</f>
        <v/>
      </c>
      <c r="AC42" s="132" t="str">
        <f>IF($T$14="CO 5",($E$109/$E$110)*100,"")</f>
        <v/>
      </c>
      <c r="AD42" s="132" t="str">
        <f>IF($T$15="CO 5",($F$109/$F$110)*100,"")</f>
        <v/>
      </c>
      <c r="AE42" s="132" t="str">
        <f>IF($T$16="CO 5",($G$109/$G$110)*100,"")</f>
        <v/>
      </c>
      <c r="AF42" s="132" t="str">
        <f>IF($T$17="CO 5",($H$109/$H$110)*100,"")</f>
        <v/>
      </c>
    </row>
    <row r="43">
      <c r="A43" s="125">
        <f>'List of Students'!A31</f>
        <v>27</v>
      </c>
      <c r="B43" s="125" t="str">
        <f>'List of Students'!B31</f>
        <v/>
      </c>
      <c r="C43" s="125" t="str">
        <f>'List of Students'!C31</f>
        <v/>
      </c>
      <c r="D43" s="178"/>
      <c r="E43" s="175"/>
      <c r="F43" s="179"/>
      <c r="G43" s="175"/>
      <c r="H43" s="175"/>
      <c r="I43" s="166" t="str">
        <f t="shared" si="8"/>
        <v/>
      </c>
      <c r="J43" s="167" t="str">
        <f t="shared" si="9"/>
        <v/>
      </c>
      <c r="K43" s="168"/>
      <c r="L43" s="168"/>
      <c r="M43" s="168"/>
      <c r="N43" s="168"/>
      <c r="O43" s="168"/>
      <c r="P43" s="171"/>
      <c r="AB43" s="131" t="str">
        <f>IF($V$12="CO 5",($D$109/$D$110)*100,"")</f>
        <v/>
      </c>
      <c r="AC43" s="132" t="str">
        <f>IF($V$14="CO 5",($E$109/$E$110)*100,"")</f>
        <v/>
      </c>
      <c r="AD43" s="132" t="str">
        <f>IF($V$15="CO 5",($F$109/$F$110)*100,"")</f>
        <v/>
      </c>
      <c r="AE43" s="132" t="str">
        <f>IF($V$16="CO 5",($G$109/$G$110)*100,"")</f>
        <v/>
      </c>
      <c r="AF43" s="132" t="str">
        <f>IF($V$17="CO 5",($H$109/$H$110)*100,"")</f>
        <v/>
      </c>
    </row>
    <row r="44">
      <c r="A44" s="125">
        <f>'List of Students'!A32</f>
        <v>28</v>
      </c>
      <c r="B44" s="125" t="str">
        <f>'List of Students'!B32</f>
        <v/>
      </c>
      <c r="C44" s="125" t="str">
        <f>'List of Students'!C32</f>
        <v/>
      </c>
      <c r="D44" s="178"/>
      <c r="E44" s="175"/>
      <c r="F44" s="179"/>
      <c r="G44" s="175"/>
      <c r="H44" s="175"/>
      <c r="I44" s="166" t="str">
        <f t="shared" si="8"/>
        <v/>
      </c>
      <c r="J44" s="167" t="str">
        <f t="shared" si="9"/>
        <v/>
      </c>
      <c r="K44" s="168"/>
      <c r="L44" s="168"/>
      <c r="M44" s="168"/>
      <c r="N44" s="168"/>
      <c r="O44" s="168"/>
      <c r="P44" s="171"/>
      <c r="AB44" s="131" t="str">
        <f>IF($X$12="CO 5",($D$109/$D$110)*100,"")</f>
        <v/>
      </c>
      <c r="AC44" s="132" t="str">
        <f>IF($X$14="CO 5",($E$109/$E$110)*100,"")</f>
        <v/>
      </c>
      <c r="AD44" s="132" t="str">
        <f>IF($X$15="CO 5",($F$109/$F$110)*100,"")</f>
        <v/>
      </c>
      <c r="AE44" s="132" t="str">
        <f>IF($X$16="CO 5",($G$109/$G$110)*100,"")</f>
        <v/>
      </c>
      <c r="AF44" s="132" t="str">
        <f>IF($X$17="CO 5",($H$109/$H$110)*100,"")</f>
        <v/>
      </c>
    </row>
    <row r="45">
      <c r="A45" s="125">
        <f>'List of Students'!A33</f>
        <v>29</v>
      </c>
      <c r="B45" s="125" t="str">
        <f>'List of Students'!B33</f>
        <v/>
      </c>
      <c r="C45" s="125" t="str">
        <f>'List of Students'!C33</f>
        <v/>
      </c>
      <c r="D45" s="178"/>
      <c r="E45" s="175"/>
      <c r="F45" s="179"/>
      <c r="G45" s="175"/>
      <c r="H45" s="175"/>
      <c r="I45" s="166" t="str">
        <f t="shared" si="8"/>
        <v/>
      </c>
      <c r="J45" s="167" t="str">
        <f t="shared" si="9"/>
        <v/>
      </c>
      <c r="K45" s="168"/>
      <c r="L45" s="168"/>
      <c r="M45" s="168"/>
      <c r="N45" s="168"/>
      <c r="O45" s="168"/>
      <c r="P45" s="171"/>
      <c r="AB45" s="147" t="str">
        <f t="shared" ref="AB45:AF45" si="13">IF(COUNTBLANK(AB39:AB44)=6,"",AVERAGE(AB39:AB44))</f>
        <v/>
      </c>
      <c r="AC45" s="147" t="str">
        <f t="shared" si="13"/>
        <v/>
      </c>
      <c r="AD45" s="147" t="str">
        <f t="shared" si="13"/>
        <v/>
      </c>
      <c r="AE45" s="147" t="str">
        <f t="shared" si="13"/>
        <v/>
      </c>
      <c r="AF45" s="147" t="str">
        <f t="shared" si="13"/>
        <v/>
      </c>
    </row>
    <row r="46">
      <c r="A46" s="125">
        <f>'List of Students'!A34</f>
        <v>30</v>
      </c>
      <c r="B46" s="125" t="str">
        <f>'List of Students'!B34</f>
        <v/>
      </c>
      <c r="C46" s="125" t="str">
        <f>'List of Students'!C34</f>
        <v/>
      </c>
      <c r="D46" s="178"/>
      <c r="E46" s="175"/>
      <c r="F46" s="179"/>
      <c r="G46" s="175"/>
      <c r="H46" s="175"/>
      <c r="I46" s="166" t="str">
        <f t="shared" si="8"/>
        <v/>
      </c>
      <c r="J46" s="167" t="str">
        <f t="shared" si="9"/>
        <v/>
      </c>
      <c r="K46" s="168"/>
      <c r="L46" s="168"/>
      <c r="M46" s="168"/>
      <c r="N46" s="168"/>
      <c r="O46" s="168"/>
      <c r="P46" s="171"/>
      <c r="AB46" s="127" t="s">
        <v>148</v>
      </c>
      <c r="AC46" s="3"/>
      <c r="AD46" s="3"/>
      <c r="AE46" s="3"/>
      <c r="AF46" s="4"/>
    </row>
    <row r="47">
      <c r="A47" s="125">
        <f>'List of Students'!A35</f>
        <v>31</v>
      </c>
      <c r="B47" s="125" t="str">
        <f>'List of Students'!B35</f>
        <v/>
      </c>
      <c r="C47" s="125" t="str">
        <f>'List of Students'!C35</f>
        <v/>
      </c>
      <c r="D47" s="178"/>
      <c r="E47" s="175"/>
      <c r="F47" s="179"/>
      <c r="G47" s="175"/>
      <c r="H47" s="175"/>
      <c r="I47" s="166" t="str">
        <f t="shared" si="8"/>
        <v/>
      </c>
      <c r="J47" s="167" t="str">
        <f t="shared" si="9"/>
        <v/>
      </c>
      <c r="K47" s="168"/>
      <c r="L47" s="168"/>
      <c r="M47" s="168"/>
      <c r="N47" s="168"/>
      <c r="O47" s="168"/>
      <c r="P47" s="171"/>
      <c r="AB47" s="129" t="s">
        <v>192</v>
      </c>
      <c r="AC47" s="129" t="s">
        <v>193</v>
      </c>
      <c r="AD47" s="129" t="s">
        <v>194</v>
      </c>
      <c r="AE47" s="129" t="s">
        <v>195</v>
      </c>
      <c r="AF47" s="129" t="s">
        <v>196</v>
      </c>
    </row>
    <row r="48">
      <c r="A48" s="125">
        <f>'List of Students'!A36</f>
        <v>32</v>
      </c>
      <c r="B48" s="125" t="str">
        <f>'List of Students'!B36</f>
        <v/>
      </c>
      <c r="C48" s="125" t="str">
        <f>'List of Students'!C36</f>
        <v/>
      </c>
      <c r="D48" s="178"/>
      <c r="E48" s="175"/>
      <c r="F48" s="179"/>
      <c r="G48" s="175"/>
      <c r="H48" s="175"/>
      <c r="I48" s="166" t="str">
        <f t="shared" si="8"/>
        <v/>
      </c>
      <c r="J48" s="167" t="str">
        <f t="shared" si="9"/>
        <v/>
      </c>
      <c r="K48" s="168"/>
      <c r="L48" s="168"/>
      <c r="M48" s="168"/>
      <c r="N48" s="168"/>
      <c r="O48" s="168"/>
      <c r="P48" s="171"/>
      <c r="AB48" s="131" t="str">
        <f>IF($N$12="CO 6",($D$109/$D$110)*100,"")</f>
        <v/>
      </c>
      <c r="AC48" s="132" t="str">
        <f>IF($N$14="CO 6",($E$109/$E$110)*100,"")</f>
        <v/>
      </c>
      <c r="AD48" s="132" t="str">
        <f>IF($N$15="CO 6",($F$109/$F$110)*100,"")</f>
        <v/>
      </c>
      <c r="AE48" s="132" t="str">
        <f>IF($N$16="CO 6",($G$109/$G$110)*100,"")</f>
        <v/>
      </c>
      <c r="AF48" s="132" t="str">
        <f>IF($N$17="CO 6",($H$109/$H$110)*100,"")</f>
        <v/>
      </c>
    </row>
    <row r="49">
      <c r="A49" s="125">
        <f>'List of Students'!A37</f>
        <v>33</v>
      </c>
      <c r="B49" s="125" t="str">
        <f>'List of Students'!B37</f>
        <v/>
      </c>
      <c r="C49" s="125" t="str">
        <f>'List of Students'!C37</f>
        <v/>
      </c>
      <c r="D49" s="178"/>
      <c r="E49" s="175"/>
      <c r="F49" s="179"/>
      <c r="G49" s="175"/>
      <c r="H49" s="175"/>
      <c r="I49" s="166" t="str">
        <f t="shared" si="8"/>
        <v/>
      </c>
      <c r="J49" s="167" t="str">
        <f t="shared" si="9"/>
        <v/>
      </c>
      <c r="K49" s="168"/>
      <c r="L49" s="168"/>
      <c r="M49" s="168"/>
      <c r="N49" s="168"/>
      <c r="O49" s="168"/>
      <c r="P49" s="171"/>
      <c r="AB49" s="131" t="str">
        <f>IF($P$12="CO 6",($D$109/$D$110)*100,"")</f>
        <v/>
      </c>
      <c r="AC49" s="132" t="str">
        <f>IF($P$14="CO 6",($E$109/$E$110)*100,"")</f>
        <v/>
      </c>
      <c r="AD49" s="132" t="str">
        <f>IF($P$15="CO 6",($F$109/$F$110)*100,"")</f>
        <v/>
      </c>
      <c r="AE49" s="132" t="str">
        <f>IF($P$16="CO 6",($G$109/$G$110)*100,"")</f>
        <v/>
      </c>
      <c r="AF49" s="132" t="str">
        <f>IF($P$17="CO 6",($H$109/$H$110)*100,"")</f>
        <v/>
      </c>
    </row>
    <row r="50">
      <c r="A50" s="125">
        <f>'List of Students'!A38</f>
        <v>34</v>
      </c>
      <c r="B50" s="125" t="str">
        <f>'List of Students'!B38</f>
        <v/>
      </c>
      <c r="C50" s="125" t="str">
        <f>'List of Students'!C38</f>
        <v/>
      </c>
      <c r="D50" s="178"/>
      <c r="E50" s="180"/>
      <c r="F50" s="179"/>
      <c r="G50" s="175"/>
      <c r="H50" s="175"/>
      <c r="I50" s="166" t="str">
        <f t="shared" si="8"/>
        <v/>
      </c>
      <c r="J50" s="167" t="str">
        <f t="shared" si="9"/>
        <v/>
      </c>
      <c r="K50" s="168"/>
      <c r="L50" s="168"/>
      <c r="M50" s="168"/>
      <c r="N50" s="168"/>
      <c r="O50" s="168"/>
      <c r="P50" s="171"/>
      <c r="AB50" s="131" t="str">
        <f>IF($R$12="CO 6",($D$109/$D$110)*100,"")</f>
        <v/>
      </c>
      <c r="AC50" s="132" t="str">
        <f>IF($R$14="CO 6",($E$109/$E$110)*100,"")</f>
        <v/>
      </c>
      <c r="AD50" s="132" t="str">
        <f>IF($R$15="CO 6",($F$109/$F$110)*100,"")</f>
        <v/>
      </c>
      <c r="AE50" s="132" t="str">
        <f>IF($R$16="CO 6",($G$109/$G$110)*100,"")</f>
        <v/>
      </c>
      <c r="AF50" s="132" t="str">
        <f>IF($R$17="CO 6",($H$109/$H$110)*100,"")</f>
        <v/>
      </c>
    </row>
    <row r="51">
      <c r="A51" s="125">
        <f>'List of Students'!A39</f>
        <v>35</v>
      </c>
      <c r="B51" s="125" t="str">
        <f>'List of Students'!B39</f>
        <v/>
      </c>
      <c r="C51" s="125" t="str">
        <f>'List of Students'!C39</f>
        <v/>
      </c>
      <c r="D51" s="178"/>
      <c r="E51" s="180"/>
      <c r="F51" s="179"/>
      <c r="G51" s="175"/>
      <c r="H51" s="175"/>
      <c r="I51" s="166" t="str">
        <f t="shared" si="8"/>
        <v/>
      </c>
      <c r="J51" s="167" t="str">
        <f t="shared" si="9"/>
        <v/>
      </c>
      <c r="K51" s="168"/>
      <c r="L51" s="168"/>
      <c r="M51" s="168"/>
      <c r="N51" s="168"/>
      <c r="O51" s="168"/>
      <c r="P51" s="171"/>
      <c r="AB51" s="131" t="str">
        <f>IF($T$12="CO 6",($D$109/$D$110)*100,"")</f>
        <v/>
      </c>
      <c r="AC51" s="132" t="str">
        <f>IF($T$14="CO 6",($E$109/$E$110)*100,"")</f>
        <v/>
      </c>
      <c r="AD51" s="132" t="str">
        <f>IF($T$15="CO 6",($F$109/$F$110)*100,"")</f>
        <v/>
      </c>
      <c r="AE51" s="132" t="str">
        <f>IF($T$16="CO 6",($G$109/$G$110)*100,"")</f>
        <v/>
      </c>
      <c r="AF51" s="132" t="str">
        <f>IF($T$17="CO 6",($H$109/$H$110)*100,"")</f>
        <v/>
      </c>
    </row>
    <row r="52">
      <c r="A52" s="125">
        <f>'List of Students'!A40</f>
        <v>36</v>
      </c>
      <c r="B52" s="125" t="str">
        <f>'List of Students'!B40</f>
        <v/>
      </c>
      <c r="C52" s="125" t="str">
        <f>'List of Students'!C40</f>
        <v/>
      </c>
      <c r="D52" s="178"/>
      <c r="E52" s="175"/>
      <c r="F52" s="179"/>
      <c r="G52" s="175"/>
      <c r="H52" s="175"/>
      <c r="I52" s="166" t="str">
        <f t="shared" si="8"/>
        <v/>
      </c>
      <c r="J52" s="167" t="str">
        <f t="shared" si="9"/>
        <v/>
      </c>
      <c r="K52" s="168"/>
      <c r="L52" s="168"/>
      <c r="M52" s="168"/>
      <c r="N52" s="168"/>
      <c r="O52" s="168"/>
      <c r="P52" s="171"/>
      <c r="AB52" s="131" t="str">
        <f>IF($V$12="CO 6",($D$109/$D$110)*100,"")</f>
        <v/>
      </c>
      <c r="AC52" s="132" t="str">
        <f>IF($V$14="CO 6",($E$109/$E$110)*100,"")</f>
        <v/>
      </c>
      <c r="AD52" s="132" t="str">
        <f>IF($V$15="CO 6",($F$109/$F$110)*100,"")</f>
        <v/>
      </c>
      <c r="AE52" s="132" t="str">
        <f>IF($V$16="CO 6",($G$109/$G$110)*100,"")</f>
        <v/>
      </c>
      <c r="AF52" s="132" t="str">
        <f>IF($V$17="CO 6",($H$109/$H$110)*100,"")</f>
        <v/>
      </c>
    </row>
    <row r="53">
      <c r="A53" s="125">
        <f>'List of Students'!A41</f>
        <v>37</v>
      </c>
      <c r="B53" s="125" t="str">
        <f>'List of Students'!B41</f>
        <v/>
      </c>
      <c r="C53" s="125" t="str">
        <f>'List of Students'!C41</f>
        <v/>
      </c>
      <c r="D53" s="178"/>
      <c r="E53" s="175"/>
      <c r="F53" s="179"/>
      <c r="G53" s="175"/>
      <c r="H53" s="175"/>
      <c r="I53" s="166" t="str">
        <f t="shared" si="8"/>
        <v/>
      </c>
      <c r="J53" s="167" t="str">
        <f t="shared" si="9"/>
        <v/>
      </c>
      <c r="K53" s="168"/>
      <c r="L53" s="168"/>
      <c r="M53" s="168"/>
      <c r="N53" s="168"/>
      <c r="O53" s="168"/>
      <c r="P53" s="171"/>
      <c r="AB53" s="131" t="str">
        <f>IF($X$12="CO 6",($D$109/$D$110)*100,"")</f>
        <v/>
      </c>
      <c r="AC53" s="132" t="str">
        <f>IF($X$14="CO 6",($E$109/$E$110)*100,"")</f>
        <v/>
      </c>
      <c r="AD53" s="132" t="str">
        <f>IF($X$15="CO 6",($F$109/$F$110)*100,"")</f>
        <v/>
      </c>
      <c r="AE53" s="132" t="str">
        <f>IF($X$16="CO 6",($G$109/$G$110)*100,"")</f>
        <v/>
      </c>
      <c r="AF53" s="132" t="str">
        <f>IF($X$17="CO 6",($H$109/$H$110)*100,"")</f>
        <v/>
      </c>
    </row>
    <row r="54">
      <c r="A54" s="125">
        <f>'List of Students'!A42</f>
        <v>38</v>
      </c>
      <c r="B54" s="125" t="str">
        <f>'List of Students'!B42</f>
        <v/>
      </c>
      <c r="C54" s="125" t="str">
        <f>'List of Students'!C42</f>
        <v/>
      </c>
      <c r="D54" s="178"/>
      <c r="E54" s="175"/>
      <c r="F54" s="179"/>
      <c r="G54" s="175"/>
      <c r="H54" s="175"/>
      <c r="I54" s="166" t="str">
        <f t="shared" si="8"/>
        <v/>
      </c>
      <c r="J54" s="167" t="str">
        <f t="shared" si="9"/>
        <v/>
      </c>
      <c r="K54" s="168"/>
      <c r="L54" s="168"/>
      <c r="M54" s="168"/>
      <c r="N54" s="168"/>
      <c r="O54" s="168"/>
      <c r="P54" s="171"/>
      <c r="AB54" s="147" t="str">
        <f t="shared" ref="AB54:AF54" si="14">IF(COUNTBLANK(AB48:AB53)=6,"",AVERAGE(AB48:AB53))</f>
        <v/>
      </c>
      <c r="AC54" s="147" t="str">
        <f t="shared" si="14"/>
        <v/>
      </c>
      <c r="AD54" s="147" t="str">
        <f t="shared" si="14"/>
        <v/>
      </c>
      <c r="AE54" s="147" t="str">
        <f t="shared" si="14"/>
        <v/>
      </c>
      <c r="AF54" s="147" t="str">
        <f t="shared" si="14"/>
        <v/>
      </c>
    </row>
    <row r="55">
      <c r="A55" s="125">
        <f>'List of Students'!A43</f>
        <v>39</v>
      </c>
      <c r="B55" s="125" t="str">
        <f>'List of Students'!B43</f>
        <v/>
      </c>
      <c r="C55" s="125" t="str">
        <f>'List of Students'!C43</f>
        <v/>
      </c>
      <c r="D55" s="178"/>
      <c r="E55" s="175"/>
      <c r="F55" s="179"/>
      <c r="G55" s="175"/>
      <c r="H55" s="175"/>
      <c r="I55" s="166" t="str">
        <f t="shared" si="8"/>
        <v/>
      </c>
      <c r="J55" s="167" t="str">
        <f t="shared" si="9"/>
        <v/>
      </c>
      <c r="K55" s="168"/>
      <c r="L55" s="168"/>
      <c r="M55" s="168"/>
      <c r="N55" s="168"/>
      <c r="O55" s="168"/>
      <c r="P55" s="171"/>
      <c r="AB55" s="183"/>
      <c r="AC55" s="183"/>
      <c r="AD55" s="183"/>
      <c r="AE55" s="183"/>
      <c r="AF55" s="183"/>
    </row>
    <row r="56">
      <c r="A56" s="125">
        <f>'List of Students'!A44</f>
        <v>40</v>
      </c>
      <c r="B56" s="125" t="str">
        <f>'List of Students'!B44</f>
        <v/>
      </c>
      <c r="C56" s="125" t="str">
        <f>'List of Students'!C44</f>
        <v/>
      </c>
      <c r="D56" s="178"/>
      <c r="E56" s="175"/>
      <c r="F56" s="179"/>
      <c r="G56" s="175"/>
      <c r="H56" s="175"/>
      <c r="I56" s="166" t="str">
        <f t="shared" si="8"/>
        <v/>
      </c>
      <c r="J56" s="167" t="str">
        <f t="shared" si="9"/>
        <v/>
      </c>
      <c r="K56" s="168"/>
      <c r="L56" s="168"/>
      <c r="M56" s="168"/>
      <c r="N56" s="168"/>
      <c r="O56" s="168"/>
      <c r="P56" s="171"/>
      <c r="AB56" s="183"/>
      <c r="AC56" s="183"/>
      <c r="AD56" s="183"/>
      <c r="AE56" s="183"/>
      <c r="AF56" s="183"/>
    </row>
    <row r="57">
      <c r="A57" s="125">
        <f>'List of Students'!A45</f>
        <v>41</v>
      </c>
      <c r="B57" s="125" t="str">
        <f>'List of Students'!B45</f>
        <v/>
      </c>
      <c r="C57" s="125" t="str">
        <f>'List of Students'!C45</f>
        <v/>
      </c>
      <c r="D57" s="178"/>
      <c r="E57" s="180"/>
      <c r="F57" s="179"/>
      <c r="G57" s="175"/>
      <c r="H57" s="175"/>
      <c r="I57" s="166" t="str">
        <f t="shared" si="8"/>
        <v/>
      </c>
      <c r="J57" s="167" t="str">
        <f t="shared" si="9"/>
        <v/>
      </c>
      <c r="K57" s="168"/>
      <c r="L57" s="168"/>
      <c r="M57" s="168"/>
      <c r="N57" s="168"/>
      <c r="O57" s="168"/>
      <c r="P57" s="171"/>
      <c r="AB57" s="139"/>
      <c r="AC57" s="139"/>
      <c r="AD57" s="139"/>
      <c r="AE57" s="139"/>
      <c r="AF57" s="139"/>
    </row>
    <row r="58">
      <c r="A58" s="125">
        <f>'List of Students'!A46</f>
        <v>42</v>
      </c>
      <c r="B58" s="125" t="str">
        <f>'List of Students'!B46</f>
        <v/>
      </c>
      <c r="C58" s="125" t="str">
        <f>'List of Students'!C46</f>
        <v/>
      </c>
      <c r="D58" s="178"/>
      <c r="E58" s="175"/>
      <c r="F58" s="179"/>
      <c r="G58" s="175"/>
      <c r="H58" s="175"/>
      <c r="I58" s="166" t="str">
        <f t="shared" si="8"/>
        <v/>
      </c>
      <c r="J58" s="167" t="str">
        <f t="shared" si="9"/>
        <v/>
      </c>
      <c r="K58" s="168"/>
      <c r="L58" s="168"/>
      <c r="M58" s="168"/>
      <c r="N58" s="168"/>
      <c r="O58" s="168"/>
      <c r="P58" s="171"/>
      <c r="AB58" s="184"/>
      <c r="AE58" s="184"/>
      <c r="AF58" s="184"/>
    </row>
    <row r="59">
      <c r="A59" s="125">
        <f>'List of Students'!A47</f>
        <v>43</v>
      </c>
      <c r="B59" s="125" t="str">
        <f>'List of Students'!B47</f>
        <v/>
      </c>
      <c r="C59" s="125" t="str">
        <f>'List of Students'!C47</f>
        <v/>
      </c>
      <c r="D59" s="178"/>
      <c r="E59" s="180"/>
      <c r="F59" s="179"/>
      <c r="G59" s="175"/>
      <c r="H59" s="175"/>
      <c r="I59" s="166" t="str">
        <f t="shared" si="8"/>
        <v/>
      </c>
      <c r="J59" s="167" t="str">
        <f t="shared" si="9"/>
        <v/>
      </c>
      <c r="K59" s="168"/>
      <c r="L59" s="168"/>
      <c r="M59" s="168"/>
      <c r="N59" s="168"/>
      <c r="O59" s="168"/>
      <c r="P59" s="171"/>
      <c r="AB59" s="184"/>
      <c r="AC59" s="184"/>
      <c r="AD59" s="184"/>
      <c r="AE59" s="184"/>
      <c r="AF59" s="184"/>
    </row>
    <row r="60">
      <c r="A60" s="125">
        <f>'List of Students'!A48</f>
        <v>44</v>
      </c>
      <c r="B60" s="125" t="str">
        <f>'List of Students'!B48</f>
        <v/>
      </c>
      <c r="C60" s="125" t="str">
        <f>'List of Students'!C48</f>
        <v/>
      </c>
      <c r="D60" s="178"/>
      <c r="E60" s="175"/>
      <c r="F60" s="179"/>
      <c r="G60" s="175"/>
      <c r="H60" s="175"/>
      <c r="I60" s="166" t="str">
        <f t="shared" si="8"/>
        <v/>
      </c>
      <c r="J60" s="167" t="str">
        <f t="shared" si="9"/>
        <v/>
      </c>
      <c r="K60" s="168"/>
      <c r="L60" s="168"/>
      <c r="M60" s="168"/>
      <c r="N60" s="168"/>
      <c r="O60" s="168"/>
      <c r="P60" s="171"/>
      <c r="AB60" s="183"/>
      <c r="AC60" s="183"/>
      <c r="AD60" s="183"/>
      <c r="AE60" s="183"/>
      <c r="AF60" s="183"/>
    </row>
    <row r="61">
      <c r="A61" s="125">
        <f>'List of Students'!A49</f>
        <v>45</v>
      </c>
      <c r="B61" s="125" t="str">
        <f>'List of Students'!B49</f>
        <v/>
      </c>
      <c r="C61" s="125" t="str">
        <f>'List of Students'!C49</f>
        <v/>
      </c>
      <c r="D61" s="178"/>
      <c r="E61" s="175"/>
      <c r="F61" s="179"/>
      <c r="G61" s="175"/>
      <c r="H61" s="175"/>
      <c r="I61" s="166" t="str">
        <f t="shared" si="8"/>
        <v/>
      </c>
      <c r="J61" s="167" t="str">
        <f t="shared" si="9"/>
        <v/>
      </c>
      <c r="K61" s="168"/>
      <c r="L61" s="168"/>
      <c r="M61" s="168"/>
      <c r="N61" s="168"/>
      <c r="O61" s="168"/>
      <c r="P61" s="171"/>
      <c r="AB61" s="183"/>
      <c r="AC61" s="183"/>
      <c r="AD61" s="183"/>
      <c r="AE61" s="183"/>
      <c r="AF61" s="183"/>
    </row>
    <row r="62">
      <c r="A62" s="125">
        <f>'List of Students'!A50</f>
        <v>46</v>
      </c>
      <c r="B62" s="125" t="str">
        <f>'List of Students'!B50</f>
        <v/>
      </c>
      <c r="C62" s="125" t="str">
        <f>'List of Students'!C50</f>
        <v/>
      </c>
      <c r="D62" s="178"/>
      <c r="E62" s="175"/>
      <c r="F62" s="179"/>
      <c r="G62" s="175"/>
      <c r="H62" s="175"/>
      <c r="I62" s="166" t="str">
        <f t="shared" si="8"/>
        <v/>
      </c>
      <c r="J62" s="167" t="str">
        <f t="shared" si="9"/>
        <v/>
      </c>
      <c r="K62" s="168"/>
      <c r="L62" s="168"/>
      <c r="M62" s="168"/>
      <c r="N62" s="168"/>
      <c r="O62" s="168"/>
      <c r="P62" s="171"/>
      <c r="AB62" s="183"/>
      <c r="AC62" s="183"/>
      <c r="AD62" s="183"/>
      <c r="AE62" s="183"/>
      <c r="AF62" s="183"/>
    </row>
    <row r="63">
      <c r="A63" s="125">
        <f>'List of Students'!A51</f>
        <v>47</v>
      </c>
      <c r="B63" s="125" t="str">
        <f>'List of Students'!B51</f>
        <v/>
      </c>
      <c r="C63" s="125" t="str">
        <f>'List of Students'!C51</f>
        <v/>
      </c>
      <c r="D63" s="178"/>
      <c r="E63" s="180"/>
      <c r="F63" s="179"/>
      <c r="G63" s="175"/>
      <c r="H63" s="175"/>
      <c r="I63" s="166" t="str">
        <f t="shared" si="8"/>
        <v/>
      </c>
      <c r="J63" s="167" t="str">
        <f t="shared" si="9"/>
        <v/>
      </c>
      <c r="K63" s="168"/>
      <c r="L63" s="168"/>
      <c r="M63" s="168"/>
      <c r="N63" s="168"/>
      <c r="O63" s="168"/>
      <c r="P63" s="171"/>
      <c r="AB63" s="183"/>
      <c r="AC63" s="183"/>
      <c r="AD63" s="183"/>
      <c r="AE63" s="183"/>
      <c r="AF63" s="183"/>
    </row>
    <row r="64">
      <c r="A64" s="125">
        <f>'List of Students'!A52</f>
        <v>48</v>
      </c>
      <c r="B64" s="125" t="str">
        <f>'List of Students'!B52</f>
        <v/>
      </c>
      <c r="C64" s="125" t="str">
        <f>'List of Students'!C52</f>
        <v/>
      </c>
      <c r="D64" s="178"/>
      <c r="E64" s="175"/>
      <c r="F64" s="179"/>
      <c r="G64" s="175"/>
      <c r="H64" s="175"/>
      <c r="I64" s="166" t="str">
        <f t="shared" si="8"/>
        <v/>
      </c>
      <c r="J64" s="167" t="str">
        <f t="shared" si="9"/>
        <v/>
      </c>
      <c r="K64" s="168"/>
      <c r="L64" s="168"/>
      <c r="M64" s="168"/>
      <c r="N64" s="168"/>
      <c r="O64" s="168"/>
      <c r="P64" s="171"/>
      <c r="AB64" s="183"/>
      <c r="AC64" s="183"/>
      <c r="AD64" s="183"/>
      <c r="AE64" s="183"/>
      <c r="AF64" s="183"/>
    </row>
    <row r="65">
      <c r="A65" s="125">
        <f>'List of Students'!A53</f>
        <v>49</v>
      </c>
      <c r="B65" s="125" t="str">
        <f>'List of Students'!B53</f>
        <v/>
      </c>
      <c r="C65" s="125" t="str">
        <f>'List of Students'!C53</f>
        <v/>
      </c>
      <c r="D65" s="178"/>
      <c r="E65" s="175"/>
      <c r="F65" s="179"/>
      <c r="G65" s="175"/>
      <c r="H65" s="175"/>
      <c r="I65" s="166" t="str">
        <f t="shared" si="8"/>
        <v/>
      </c>
      <c r="J65" s="167" t="str">
        <f t="shared" si="9"/>
        <v/>
      </c>
      <c r="K65" s="168"/>
      <c r="L65" s="168"/>
      <c r="M65" s="168"/>
      <c r="N65" s="168"/>
      <c r="O65" s="168"/>
      <c r="P65" s="171"/>
      <c r="AB65" s="183"/>
      <c r="AC65" s="183"/>
      <c r="AD65" s="183"/>
      <c r="AE65" s="183"/>
      <c r="AF65" s="183"/>
    </row>
    <row r="66">
      <c r="A66" s="125">
        <f>'List of Students'!A54</f>
        <v>50</v>
      </c>
      <c r="B66" s="125" t="str">
        <f>'List of Students'!B54</f>
        <v/>
      </c>
      <c r="C66" s="125" t="str">
        <f>'List of Students'!C54</f>
        <v/>
      </c>
      <c r="D66" s="178"/>
      <c r="E66" s="175"/>
      <c r="F66" s="179"/>
      <c r="G66" s="175"/>
      <c r="H66" s="175"/>
      <c r="I66" s="166" t="str">
        <f t="shared" si="8"/>
        <v/>
      </c>
      <c r="J66" s="167" t="str">
        <f t="shared" si="9"/>
        <v/>
      </c>
      <c r="K66" s="168"/>
      <c r="L66" s="168"/>
      <c r="M66" s="168"/>
      <c r="N66" s="168"/>
      <c r="O66" s="168"/>
      <c r="P66" s="171"/>
      <c r="AB66" s="183"/>
      <c r="AC66" s="183"/>
      <c r="AD66" s="183"/>
      <c r="AE66" s="183"/>
      <c r="AF66" s="183"/>
    </row>
    <row r="67">
      <c r="A67" s="125">
        <f>'List of Students'!A55</f>
        <v>51</v>
      </c>
      <c r="B67" s="125" t="str">
        <f>'List of Students'!B55</f>
        <v/>
      </c>
      <c r="C67" s="125" t="str">
        <f>'List of Students'!C55</f>
        <v/>
      </c>
      <c r="D67" s="178"/>
      <c r="E67" s="175"/>
      <c r="F67" s="179"/>
      <c r="G67" s="175"/>
      <c r="H67" s="175"/>
      <c r="I67" s="166" t="str">
        <f t="shared" si="8"/>
        <v/>
      </c>
      <c r="J67" s="167" t="str">
        <f t="shared" si="9"/>
        <v/>
      </c>
      <c r="K67" s="168"/>
      <c r="L67" s="168"/>
      <c r="M67" s="168"/>
      <c r="N67" s="168"/>
      <c r="O67" s="168"/>
      <c r="P67" s="171"/>
    </row>
    <row r="68">
      <c r="A68" s="125">
        <f>'List of Students'!A56</f>
        <v>52</v>
      </c>
      <c r="B68" s="125" t="str">
        <f>'List of Students'!B56</f>
        <v/>
      </c>
      <c r="C68" s="125" t="str">
        <f>'List of Students'!C56</f>
        <v/>
      </c>
      <c r="D68" s="178"/>
      <c r="E68" s="180"/>
      <c r="F68" s="179"/>
      <c r="G68" s="175"/>
      <c r="H68" s="175"/>
      <c r="I68" s="166" t="str">
        <f t="shared" si="8"/>
        <v/>
      </c>
      <c r="J68" s="167" t="str">
        <f t="shared" si="9"/>
        <v/>
      </c>
      <c r="K68" s="168"/>
      <c r="L68" s="168"/>
      <c r="M68" s="168"/>
      <c r="N68" s="168"/>
      <c r="O68" s="168"/>
      <c r="P68" s="171"/>
    </row>
    <row r="69">
      <c r="A69" s="125">
        <f>'List of Students'!A57</f>
        <v>53</v>
      </c>
      <c r="B69" s="125" t="str">
        <f>'List of Students'!B57</f>
        <v/>
      </c>
      <c r="C69" s="125" t="str">
        <f>'List of Students'!C57</f>
        <v/>
      </c>
      <c r="D69" s="178"/>
      <c r="E69" s="175"/>
      <c r="F69" s="179"/>
      <c r="G69" s="175"/>
      <c r="H69" s="175"/>
      <c r="I69" s="166" t="str">
        <f t="shared" si="8"/>
        <v/>
      </c>
      <c r="J69" s="167" t="str">
        <f t="shared" si="9"/>
        <v/>
      </c>
      <c r="K69" s="168"/>
      <c r="L69" s="168"/>
      <c r="M69" s="168"/>
      <c r="N69" s="168"/>
      <c r="O69" s="168"/>
      <c r="P69" s="171"/>
    </row>
    <row r="70">
      <c r="A70" s="125">
        <f>'List of Students'!A58</f>
        <v>54</v>
      </c>
      <c r="B70" s="125" t="str">
        <f>'List of Students'!B58</f>
        <v/>
      </c>
      <c r="C70" s="125" t="str">
        <f>'List of Students'!C58</f>
        <v/>
      </c>
      <c r="D70" s="178"/>
      <c r="E70" s="180"/>
      <c r="F70" s="179"/>
      <c r="G70" s="175"/>
      <c r="H70" s="175"/>
      <c r="I70" s="166" t="str">
        <f t="shared" si="8"/>
        <v/>
      </c>
      <c r="J70" s="167" t="str">
        <f t="shared" si="9"/>
        <v/>
      </c>
      <c r="K70" s="168"/>
      <c r="L70" s="168"/>
      <c r="M70" s="168"/>
      <c r="N70" s="168"/>
      <c r="O70" s="168"/>
      <c r="P70" s="171"/>
    </row>
    <row r="71">
      <c r="A71" s="125">
        <f>'List of Students'!A59</f>
        <v>55</v>
      </c>
      <c r="B71" s="125" t="str">
        <f>'List of Students'!B59</f>
        <v/>
      </c>
      <c r="C71" s="125" t="str">
        <f>'List of Students'!C59</f>
        <v/>
      </c>
      <c r="D71" s="178"/>
      <c r="E71" s="180"/>
      <c r="F71" s="179"/>
      <c r="G71" s="175"/>
      <c r="H71" s="175"/>
      <c r="I71" s="166" t="str">
        <f t="shared" si="8"/>
        <v/>
      </c>
      <c r="J71" s="167" t="str">
        <f t="shared" si="9"/>
        <v/>
      </c>
      <c r="K71" s="168"/>
      <c r="L71" s="168"/>
      <c r="M71" s="168"/>
      <c r="N71" s="168"/>
      <c r="O71" s="168"/>
      <c r="P71" s="171"/>
    </row>
    <row r="72">
      <c r="A72" s="125">
        <f>'List of Students'!A60</f>
        <v>56</v>
      </c>
      <c r="B72" s="125" t="str">
        <f>'List of Students'!B60</f>
        <v/>
      </c>
      <c r="C72" s="125" t="str">
        <f>'List of Students'!C60</f>
        <v/>
      </c>
      <c r="D72" s="178"/>
      <c r="E72" s="175"/>
      <c r="F72" s="179"/>
      <c r="G72" s="175"/>
      <c r="H72" s="175"/>
      <c r="I72" s="166" t="str">
        <f t="shared" si="8"/>
        <v/>
      </c>
      <c r="J72" s="167" t="str">
        <f t="shared" si="9"/>
        <v/>
      </c>
      <c r="K72" s="168"/>
      <c r="L72" s="168"/>
      <c r="M72" s="168"/>
      <c r="N72" s="168"/>
      <c r="O72" s="168"/>
      <c r="P72" s="171"/>
    </row>
    <row r="73">
      <c r="A73" s="125">
        <f>'List of Students'!A61</f>
        <v>57</v>
      </c>
      <c r="B73" s="125" t="str">
        <f>'List of Students'!B61</f>
        <v/>
      </c>
      <c r="C73" s="125" t="str">
        <f>'List of Students'!C61</f>
        <v/>
      </c>
      <c r="D73" s="178"/>
      <c r="E73" s="175"/>
      <c r="F73" s="179"/>
      <c r="G73" s="175"/>
      <c r="H73" s="175"/>
      <c r="I73" s="166" t="str">
        <f t="shared" si="8"/>
        <v/>
      </c>
      <c r="J73" s="167" t="str">
        <f t="shared" si="9"/>
        <v/>
      </c>
      <c r="K73" s="168"/>
      <c r="L73" s="168"/>
      <c r="M73" s="168"/>
      <c r="N73" s="168"/>
      <c r="O73" s="168"/>
      <c r="P73" s="171"/>
    </row>
    <row r="74">
      <c r="A74" s="125">
        <f>'List of Students'!A62</f>
        <v>58</v>
      </c>
      <c r="B74" s="125" t="str">
        <f>'List of Students'!B62</f>
        <v/>
      </c>
      <c r="C74" s="125" t="str">
        <f>'List of Students'!C62</f>
        <v/>
      </c>
      <c r="D74" s="178"/>
      <c r="E74" s="175"/>
      <c r="F74" s="179"/>
      <c r="G74" s="175"/>
      <c r="H74" s="175"/>
      <c r="I74" s="166" t="str">
        <f t="shared" si="8"/>
        <v/>
      </c>
      <c r="J74" s="167" t="str">
        <f t="shared" si="9"/>
        <v/>
      </c>
      <c r="K74" s="168"/>
      <c r="L74" s="168"/>
      <c r="M74" s="168"/>
      <c r="N74" s="168"/>
      <c r="O74" s="168"/>
      <c r="P74" s="171"/>
    </row>
    <row r="75">
      <c r="A75" s="125">
        <f>'List of Students'!A63</f>
        <v>59</v>
      </c>
      <c r="B75" s="125" t="str">
        <f>'List of Students'!B63</f>
        <v/>
      </c>
      <c r="C75" s="125" t="str">
        <f>'List of Students'!C63</f>
        <v/>
      </c>
      <c r="D75" s="178"/>
      <c r="E75" s="175"/>
      <c r="F75" s="179"/>
      <c r="G75" s="175"/>
      <c r="H75" s="175"/>
      <c r="I75" s="166" t="str">
        <f t="shared" si="8"/>
        <v/>
      </c>
      <c r="J75" s="167" t="str">
        <f t="shared" si="9"/>
        <v/>
      </c>
      <c r="K75" s="168"/>
      <c r="L75" s="168"/>
      <c r="M75" s="168"/>
      <c r="N75" s="168"/>
      <c r="O75" s="168"/>
      <c r="P75" s="171"/>
    </row>
    <row r="76">
      <c r="A76" s="125">
        <f>'List of Students'!A64</f>
        <v>60</v>
      </c>
      <c r="B76" s="125" t="str">
        <f>'List of Students'!B64</f>
        <v/>
      </c>
      <c r="C76" s="125" t="str">
        <f>'List of Students'!C64</f>
        <v/>
      </c>
      <c r="D76" s="178"/>
      <c r="E76" s="180"/>
      <c r="F76" s="179"/>
      <c r="G76" s="175"/>
      <c r="H76" s="175"/>
      <c r="I76" s="166" t="str">
        <f t="shared" si="8"/>
        <v/>
      </c>
      <c r="J76" s="167" t="str">
        <f t="shared" si="9"/>
        <v/>
      </c>
      <c r="K76" s="168"/>
      <c r="L76" s="168"/>
      <c r="M76" s="168"/>
      <c r="N76" s="168"/>
      <c r="O76" s="168"/>
      <c r="P76" s="171"/>
    </row>
    <row r="77">
      <c r="A77" s="125">
        <f>'List of Students'!A65</f>
        <v>61</v>
      </c>
      <c r="B77" s="125" t="str">
        <f>'List of Students'!B65</f>
        <v/>
      </c>
      <c r="C77" s="125" t="str">
        <f>'List of Students'!C65</f>
        <v/>
      </c>
      <c r="D77" s="178"/>
      <c r="E77" s="175"/>
      <c r="F77" s="179"/>
      <c r="G77" s="175"/>
      <c r="H77" s="175"/>
      <c r="I77" s="166" t="str">
        <f t="shared" si="8"/>
        <v/>
      </c>
      <c r="J77" s="167" t="str">
        <f t="shared" si="9"/>
        <v/>
      </c>
      <c r="K77" s="168"/>
      <c r="L77" s="168"/>
      <c r="M77" s="168"/>
      <c r="N77" s="168"/>
      <c r="O77" s="168"/>
      <c r="P77" s="171"/>
    </row>
    <row r="78">
      <c r="A78" s="125">
        <f>'List of Students'!A66</f>
        <v>62</v>
      </c>
      <c r="B78" s="125" t="str">
        <f>'List of Students'!B66</f>
        <v/>
      </c>
      <c r="C78" s="125" t="str">
        <f>'List of Students'!C66</f>
        <v/>
      </c>
      <c r="D78" s="178"/>
      <c r="E78" s="180"/>
      <c r="F78" s="179"/>
      <c r="G78" s="175"/>
      <c r="H78" s="175"/>
      <c r="I78" s="166" t="str">
        <f t="shared" si="8"/>
        <v/>
      </c>
      <c r="J78" s="167" t="str">
        <f t="shared" si="9"/>
        <v/>
      </c>
      <c r="K78" s="168"/>
      <c r="L78" s="168"/>
      <c r="M78" s="168"/>
      <c r="N78" s="168"/>
      <c r="O78" s="168"/>
      <c r="P78" s="171"/>
    </row>
    <row r="79">
      <c r="A79" s="125">
        <f>'List of Students'!A67</f>
        <v>63</v>
      </c>
      <c r="B79" s="125" t="str">
        <f>'List of Students'!B67</f>
        <v/>
      </c>
      <c r="C79" s="125" t="str">
        <f>'List of Students'!C67</f>
        <v/>
      </c>
      <c r="D79" s="178"/>
      <c r="E79" s="175"/>
      <c r="F79" s="179"/>
      <c r="G79" s="175"/>
      <c r="H79" s="175"/>
      <c r="I79" s="166" t="str">
        <f t="shared" si="8"/>
        <v/>
      </c>
      <c r="J79" s="167" t="str">
        <f t="shared" si="9"/>
        <v/>
      </c>
      <c r="K79" s="168"/>
      <c r="L79" s="168"/>
      <c r="M79" s="168"/>
      <c r="N79" s="168"/>
      <c r="O79" s="168"/>
      <c r="P79" s="171"/>
    </row>
    <row r="80">
      <c r="A80" s="125">
        <f>'List of Students'!A68</f>
        <v>64</v>
      </c>
      <c r="B80" s="125" t="str">
        <f>'List of Students'!B68</f>
        <v/>
      </c>
      <c r="C80" s="125" t="str">
        <f>'List of Students'!C68</f>
        <v/>
      </c>
      <c r="D80" s="178"/>
      <c r="E80" s="175"/>
      <c r="F80" s="179"/>
      <c r="G80" s="175"/>
      <c r="H80" s="175"/>
      <c r="I80" s="166" t="str">
        <f t="shared" si="8"/>
        <v/>
      </c>
      <c r="J80" s="167" t="str">
        <f t="shared" si="9"/>
        <v/>
      </c>
      <c r="K80" s="168"/>
      <c r="L80" s="168"/>
      <c r="M80" s="168"/>
      <c r="N80" s="168"/>
      <c r="O80" s="168"/>
      <c r="P80" s="171"/>
    </row>
    <row r="81">
      <c r="A81" s="125">
        <f>'List of Students'!A69</f>
        <v>65</v>
      </c>
      <c r="B81" s="125" t="str">
        <f>'List of Students'!B69</f>
        <v/>
      </c>
      <c r="C81" s="125" t="str">
        <f>'List of Students'!C69</f>
        <v/>
      </c>
      <c r="D81" s="178"/>
      <c r="E81" s="175"/>
      <c r="F81" s="179"/>
      <c r="G81" s="175"/>
      <c r="H81" s="175"/>
      <c r="I81" s="166" t="str">
        <f t="shared" si="8"/>
        <v/>
      </c>
      <c r="J81" s="167" t="str">
        <f t="shared" si="9"/>
        <v/>
      </c>
      <c r="K81" s="168"/>
      <c r="L81" s="168"/>
      <c r="M81" s="168"/>
      <c r="N81" s="168"/>
      <c r="O81" s="168"/>
      <c r="P81" s="171"/>
    </row>
    <row r="82">
      <c r="A82" s="125">
        <f>'List of Students'!A70</f>
        <v>66</v>
      </c>
      <c r="B82" s="125" t="str">
        <f>'List of Students'!B70</f>
        <v/>
      </c>
      <c r="C82" s="125" t="str">
        <f>'List of Students'!C70</f>
        <v/>
      </c>
      <c r="D82" s="178"/>
      <c r="E82" s="175"/>
      <c r="F82" s="179"/>
      <c r="G82" s="175"/>
      <c r="H82" s="175"/>
      <c r="I82" s="166" t="str">
        <f t="shared" si="8"/>
        <v/>
      </c>
      <c r="J82" s="167" t="str">
        <f t="shared" si="9"/>
        <v/>
      </c>
      <c r="K82" s="168"/>
      <c r="L82" s="168"/>
      <c r="M82" s="168"/>
      <c r="N82" s="168"/>
      <c r="O82" s="168"/>
      <c r="P82" s="171"/>
    </row>
    <row r="83">
      <c r="A83" s="125">
        <f>'List of Students'!A71</f>
        <v>67</v>
      </c>
      <c r="B83" s="125" t="str">
        <f>'List of Students'!B71</f>
        <v/>
      </c>
      <c r="C83" s="125" t="str">
        <f>'List of Students'!C71</f>
        <v/>
      </c>
      <c r="D83" s="178"/>
      <c r="E83" s="175"/>
      <c r="F83" s="179"/>
      <c r="G83" s="175"/>
      <c r="H83" s="175"/>
      <c r="I83" s="166" t="str">
        <f t="shared" si="8"/>
        <v/>
      </c>
      <c r="J83" s="167" t="str">
        <f t="shared" si="9"/>
        <v/>
      </c>
      <c r="K83" s="168"/>
      <c r="L83" s="168"/>
      <c r="M83" s="168"/>
      <c r="N83" s="168"/>
      <c r="O83" s="168"/>
      <c r="P83" s="171"/>
    </row>
    <row r="84">
      <c r="A84" s="125">
        <f>'List of Students'!A72</f>
        <v>68</v>
      </c>
      <c r="B84" s="125" t="str">
        <f>'List of Students'!B72</f>
        <v/>
      </c>
      <c r="C84" s="125" t="str">
        <f>'List of Students'!C72</f>
        <v/>
      </c>
      <c r="D84" s="178"/>
      <c r="E84" s="175"/>
      <c r="F84" s="179"/>
      <c r="G84" s="175"/>
      <c r="H84" s="175"/>
      <c r="I84" s="166" t="str">
        <f t="shared" si="8"/>
        <v/>
      </c>
      <c r="J84" s="167" t="str">
        <f t="shared" si="9"/>
        <v/>
      </c>
      <c r="K84" s="168"/>
      <c r="L84" s="168"/>
      <c r="M84" s="168"/>
      <c r="N84" s="168"/>
      <c r="O84" s="168"/>
      <c r="P84" s="171"/>
    </row>
    <row r="85">
      <c r="A85" s="125">
        <f>'List of Students'!A73</f>
        <v>69</v>
      </c>
      <c r="B85" s="125" t="str">
        <f>'List of Students'!B73</f>
        <v/>
      </c>
      <c r="C85" s="125" t="str">
        <f>'List of Students'!C73</f>
        <v/>
      </c>
      <c r="D85" s="178"/>
      <c r="E85" s="175"/>
      <c r="F85" s="179"/>
      <c r="G85" s="175"/>
      <c r="H85" s="175"/>
      <c r="I85" s="166" t="str">
        <f t="shared" si="8"/>
        <v/>
      </c>
      <c r="J85" s="167" t="str">
        <f t="shared" si="9"/>
        <v/>
      </c>
      <c r="K85" s="168"/>
      <c r="L85" s="168"/>
      <c r="M85" s="168"/>
      <c r="N85" s="168"/>
      <c r="O85" s="168"/>
      <c r="P85" s="171"/>
    </row>
    <row r="86">
      <c r="A86" s="125">
        <f>'List of Students'!A74</f>
        <v>70</v>
      </c>
      <c r="B86" s="125" t="str">
        <f>'List of Students'!B74</f>
        <v/>
      </c>
      <c r="C86" s="125" t="str">
        <f>'List of Students'!C74</f>
        <v/>
      </c>
      <c r="D86" s="178"/>
      <c r="E86" s="175"/>
      <c r="F86" s="179"/>
      <c r="G86" s="175"/>
      <c r="H86" s="175"/>
      <c r="I86" s="166" t="str">
        <f t="shared" si="8"/>
        <v/>
      </c>
      <c r="J86" s="167" t="str">
        <f t="shared" si="9"/>
        <v/>
      </c>
      <c r="K86" s="168"/>
      <c r="L86" s="168"/>
      <c r="M86" s="168"/>
      <c r="N86" s="168"/>
      <c r="O86" s="168"/>
      <c r="P86" s="171"/>
    </row>
    <row r="87">
      <c r="A87" s="125">
        <f>'List of Students'!A75</f>
        <v>71</v>
      </c>
      <c r="B87" s="125" t="str">
        <f>'List of Students'!B75</f>
        <v/>
      </c>
      <c r="C87" s="125" t="str">
        <f>'List of Students'!C75</f>
        <v/>
      </c>
      <c r="D87" s="178"/>
      <c r="E87" s="175"/>
      <c r="F87" s="179"/>
      <c r="G87" s="175"/>
      <c r="H87" s="175"/>
      <c r="I87" s="166" t="str">
        <f t="shared" si="8"/>
        <v/>
      </c>
      <c r="J87" s="167" t="str">
        <f t="shared" si="9"/>
        <v/>
      </c>
      <c r="K87" s="168"/>
      <c r="L87" s="168"/>
      <c r="M87" s="168"/>
      <c r="N87" s="168"/>
      <c r="O87" s="168"/>
      <c r="P87" s="171"/>
    </row>
    <row r="88">
      <c r="A88" s="125">
        <f>'List of Students'!A76</f>
        <v>72</v>
      </c>
      <c r="B88" s="125" t="str">
        <f>'List of Students'!B76</f>
        <v/>
      </c>
      <c r="C88" s="125" t="str">
        <f>'List of Students'!C76</f>
        <v/>
      </c>
      <c r="D88" s="178"/>
      <c r="E88" s="175"/>
      <c r="F88" s="179"/>
      <c r="G88" s="175"/>
      <c r="H88" s="175"/>
      <c r="I88" s="166" t="str">
        <f t="shared" si="8"/>
        <v/>
      </c>
      <c r="J88" s="167" t="str">
        <f t="shared" si="9"/>
        <v/>
      </c>
      <c r="K88" s="168"/>
      <c r="L88" s="168"/>
      <c r="M88" s="168"/>
      <c r="N88" s="168"/>
      <c r="O88" s="168"/>
      <c r="P88" s="171"/>
    </row>
    <row r="89">
      <c r="A89" s="125">
        <f>'List of Students'!A77</f>
        <v>73</v>
      </c>
      <c r="B89" s="125" t="str">
        <f>'List of Students'!B77</f>
        <v/>
      </c>
      <c r="C89" s="125" t="str">
        <f>'List of Students'!C77</f>
        <v/>
      </c>
      <c r="D89" s="178"/>
      <c r="E89" s="175"/>
      <c r="F89" s="179"/>
      <c r="G89" s="175"/>
      <c r="H89" s="175"/>
      <c r="I89" s="166" t="str">
        <f t="shared" si="8"/>
        <v/>
      </c>
      <c r="J89" s="167" t="str">
        <f t="shared" si="9"/>
        <v/>
      </c>
      <c r="K89" s="168"/>
      <c r="L89" s="168"/>
      <c r="M89" s="168"/>
      <c r="N89" s="168"/>
      <c r="O89" s="168"/>
      <c r="P89" s="171"/>
    </row>
    <row r="90">
      <c r="A90" s="125">
        <f>'List of Students'!A78</f>
        <v>74</v>
      </c>
      <c r="B90" s="125" t="str">
        <f>'List of Students'!B78</f>
        <v/>
      </c>
      <c r="C90" s="125" t="str">
        <f>'List of Students'!C78</f>
        <v/>
      </c>
      <c r="D90" s="178"/>
      <c r="E90" s="175"/>
      <c r="F90" s="179"/>
      <c r="G90" s="175"/>
      <c r="H90" s="175"/>
      <c r="I90" s="166" t="str">
        <f t="shared" si="8"/>
        <v/>
      </c>
      <c r="J90" s="167" t="str">
        <f t="shared" si="9"/>
        <v/>
      </c>
      <c r="K90" s="168"/>
      <c r="L90" s="168"/>
      <c r="M90" s="168"/>
      <c r="N90" s="168"/>
      <c r="O90" s="168"/>
      <c r="P90" s="171"/>
    </row>
    <row r="91">
      <c r="A91" s="125">
        <f>'List of Students'!A79</f>
        <v>75</v>
      </c>
      <c r="B91" s="125" t="str">
        <f>'List of Students'!B79</f>
        <v/>
      </c>
      <c r="C91" s="125" t="str">
        <f>'List of Students'!C79</f>
        <v/>
      </c>
      <c r="D91" s="179"/>
      <c r="E91" s="180"/>
      <c r="F91" s="175"/>
      <c r="G91" s="175"/>
      <c r="H91" s="175"/>
      <c r="I91" s="166" t="str">
        <f t="shared" si="8"/>
        <v/>
      </c>
      <c r="J91" s="167" t="str">
        <f t="shared" si="9"/>
        <v/>
      </c>
      <c r="K91" s="168"/>
      <c r="L91" s="168"/>
      <c r="M91" s="168"/>
      <c r="N91" s="168"/>
      <c r="O91" s="168"/>
      <c r="P91" s="171"/>
    </row>
    <row r="92">
      <c r="A92" s="125">
        <f>'List of Students'!A80</f>
        <v>76</v>
      </c>
      <c r="B92" s="125" t="str">
        <f>'List of Students'!B80</f>
        <v/>
      </c>
      <c r="C92" s="125" t="str">
        <f>'List of Students'!C80</f>
        <v/>
      </c>
      <c r="D92" s="84"/>
      <c r="E92" s="166"/>
      <c r="F92" s="166"/>
      <c r="G92" s="166"/>
      <c r="H92" s="166"/>
      <c r="I92" s="166" t="str">
        <f t="shared" si="8"/>
        <v/>
      </c>
      <c r="J92" s="167" t="str">
        <f t="shared" si="9"/>
        <v/>
      </c>
      <c r="K92" s="171"/>
      <c r="L92" s="171"/>
      <c r="M92" s="171"/>
      <c r="N92" s="171"/>
      <c r="O92" s="171"/>
      <c r="P92" s="171"/>
    </row>
    <row r="93">
      <c r="A93" s="125">
        <f>'List of Students'!A81</f>
        <v>77</v>
      </c>
      <c r="B93" s="125" t="str">
        <f>'List of Students'!B81</f>
        <v/>
      </c>
      <c r="C93" s="125" t="str">
        <f>'List of Students'!C81</f>
        <v/>
      </c>
      <c r="D93" s="84"/>
      <c r="E93" s="166"/>
      <c r="F93" s="166"/>
      <c r="G93" s="166"/>
      <c r="H93" s="166"/>
      <c r="I93" s="166" t="str">
        <f t="shared" si="8"/>
        <v/>
      </c>
      <c r="J93" s="167" t="str">
        <f t="shared" si="9"/>
        <v/>
      </c>
      <c r="K93" s="171"/>
      <c r="L93" s="171"/>
      <c r="M93" s="171"/>
      <c r="N93" s="171"/>
      <c r="O93" s="171"/>
      <c r="P93" s="171"/>
    </row>
    <row r="94">
      <c r="A94" s="125">
        <f>'List of Students'!A82</f>
        <v>78</v>
      </c>
      <c r="B94" s="125" t="str">
        <f>'List of Students'!B82</f>
        <v/>
      </c>
      <c r="C94" s="125" t="str">
        <f>'List of Students'!C82</f>
        <v/>
      </c>
      <c r="D94" s="84"/>
      <c r="E94" s="166"/>
      <c r="F94" s="166"/>
      <c r="G94" s="166"/>
      <c r="H94" s="166"/>
      <c r="I94" s="166" t="str">
        <f t="shared" si="8"/>
        <v/>
      </c>
      <c r="J94" s="167" t="str">
        <f t="shared" si="9"/>
        <v/>
      </c>
      <c r="K94" s="171"/>
      <c r="L94" s="171"/>
      <c r="M94" s="171"/>
      <c r="N94" s="171"/>
      <c r="O94" s="171"/>
      <c r="P94" s="171"/>
    </row>
    <row r="95">
      <c r="A95" s="125">
        <f>'List of Students'!A83</f>
        <v>79</v>
      </c>
      <c r="B95" s="125" t="str">
        <f>'List of Students'!B83</f>
        <v/>
      </c>
      <c r="C95" s="125" t="str">
        <f>'List of Students'!C83</f>
        <v/>
      </c>
      <c r="D95" s="84"/>
      <c r="E95" s="166"/>
      <c r="F95" s="166"/>
      <c r="G95" s="166"/>
      <c r="H95" s="166"/>
      <c r="I95" s="166" t="str">
        <f t="shared" si="8"/>
        <v/>
      </c>
      <c r="J95" s="167" t="str">
        <f t="shared" si="9"/>
        <v/>
      </c>
      <c r="K95" s="171"/>
      <c r="L95" s="171"/>
      <c r="M95" s="171"/>
      <c r="N95" s="171"/>
      <c r="O95" s="171"/>
      <c r="P95" s="171"/>
    </row>
    <row r="96">
      <c r="A96" s="125">
        <f>'List of Students'!A84</f>
        <v>80</v>
      </c>
      <c r="B96" s="125" t="str">
        <f>'List of Students'!B84</f>
        <v/>
      </c>
      <c r="C96" s="125" t="str">
        <f>'List of Students'!C84</f>
        <v/>
      </c>
      <c r="D96" s="84"/>
      <c r="E96" s="166"/>
      <c r="F96" s="166"/>
      <c r="G96" s="166"/>
      <c r="H96" s="166"/>
      <c r="I96" s="166" t="str">
        <f t="shared" si="8"/>
        <v/>
      </c>
      <c r="J96" s="167" t="str">
        <f t="shared" si="9"/>
        <v/>
      </c>
      <c r="K96" s="171"/>
      <c r="L96" s="171"/>
      <c r="M96" s="171"/>
      <c r="N96" s="171"/>
      <c r="O96" s="171"/>
      <c r="P96" s="171"/>
    </row>
    <row r="97">
      <c r="A97" s="125">
        <f>'List of Students'!A85</f>
        <v>81</v>
      </c>
      <c r="B97" s="125" t="str">
        <f>'List of Students'!B85</f>
        <v/>
      </c>
      <c r="C97" s="125" t="str">
        <f>'List of Students'!C85</f>
        <v/>
      </c>
      <c r="D97" s="84"/>
      <c r="E97" s="166"/>
      <c r="F97" s="166"/>
      <c r="G97" s="166"/>
      <c r="H97" s="166"/>
      <c r="I97" s="166" t="str">
        <f t="shared" si="8"/>
        <v/>
      </c>
      <c r="J97" s="167" t="str">
        <f t="shared" si="9"/>
        <v/>
      </c>
      <c r="K97" s="171"/>
      <c r="L97" s="171"/>
      <c r="M97" s="171"/>
      <c r="N97" s="171"/>
      <c r="O97" s="171"/>
      <c r="P97" s="171"/>
    </row>
    <row r="98">
      <c r="A98" s="125">
        <f>'List of Students'!A86</f>
        <v>82</v>
      </c>
      <c r="B98" s="125" t="str">
        <f>'List of Students'!B86</f>
        <v/>
      </c>
      <c r="C98" s="125" t="str">
        <f>'List of Students'!C86</f>
        <v/>
      </c>
      <c r="D98" s="84"/>
      <c r="E98" s="185"/>
      <c r="F98" s="185"/>
      <c r="G98" s="185"/>
      <c r="H98" s="185"/>
      <c r="I98" s="166" t="str">
        <f t="shared" si="8"/>
        <v/>
      </c>
      <c r="J98" s="167" t="str">
        <f t="shared" si="9"/>
        <v/>
      </c>
      <c r="K98" s="139"/>
      <c r="L98" s="139"/>
      <c r="M98" s="139"/>
      <c r="N98" s="139"/>
      <c r="O98" s="139"/>
      <c r="P98" s="139"/>
    </row>
    <row r="99">
      <c r="A99" s="125">
        <f>'List of Students'!A87</f>
        <v>83</v>
      </c>
      <c r="B99" s="125" t="str">
        <f>'List of Students'!B87</f>
        <v/>
      </c>
      <c r="C99" s="125" t="str">
        <f>'List of Students'!C87</f>
        <v/>
      </c>
      <c r="D99" s="84"/>
      <c r="E99" s="185"/>
      <c r="F99" s="185"/>
      <c r="G99" s="185"/>
      <c r="H99" s="185"/>
      <c r="I99" s="166" t="str">
        <f t="shared" si="8"/>
        <v/>
      </c>
      <c r="J99" s="167" t="str">
        <f t="shared" si="9"/>
        <v/>
      </c>
      <c r="K99" s="139"/>
      <c r="L99" s="139"/>
      <c r="M99" s="139"/>
      <c r="N99" s="139"/>
      <c r="O99" s="139"/>
      <c r="P99" s="139"/>
    </row>
    <row r="100">
      <c r="A100" s="125">
        <f>'List of Students'!A88</f>
        <v>84</v>
      </c>
      <c r="B100" s="125" t="str">
        <f>'List of Students'!B88</f>
        <v/>
      </c>
      <c r="C100" s="125" t="str">
        <f>'List of Students'!C88</f>
        <v/>
      </c>
      <c r="D100" s="84"/>
      <c r="E100" s="185"/>
      <c r="F100" s="185"/>
      <c r="G100" s="185"/>
      <c r="H100" s="185"/>
      <c r="I100" s="166" t="str">
        <f t="shared" si="8"/>
        <v/>
      </c>
      <c r="J100" s="167" t="str">
        <f t="shared" si="9"/>
        <v/>
      </c>
      <c r="K100" s="186"/>
      <c r="L100" s="186"/>
      <c r="M100" s="186"/>
      <c r="N100" s="186"/>
      <c r="O100" s="186"/>
      <c r="P100" s="139"/>
    </row>
    <row r="101">
      <c r="A101" s="125">
        <f>'List of Students'!A89</f>
        <v>85</v>
      </c>
      <c r="B101" s="125" t="str">
        <f>'List of Students'!B89</f>
        <v/>
      </c>
      <c r="C101" s="125" t="str">
        <f>'List of Students'!C89</f>
        <v/>
      </c>
      <c r="D101" s="84"/>
      <c r="E101" s="185"/>
      <c r="F101" s="185"/>
      <c r="G101" s="185"/>
      <c r="H101" s="185"/>
      <c r="I101" s="166" t="str">
        <f t="shared" si="8"/>
        <v/>
      </c>
      <c r="J101" s="167" t="str">
        <f t="shared" si="9"/>
        <v/>
      </c>
      <c r="K101" s="186"/>
      <c r="L101" s="186"/>
      <c r="M101" s="186"/>
      <c r="N101" s="186"/>
      <c r="O101" s="186"/>
      <c r="P101" s="139"/>
    </row>
    <row r="102">
      <c r="A102" s="125">
        <f>'List of Students'!A90</f>
        <v>86</v>
      </c>
      <c r="B102" s="125" t="str">
        <f>'List of Students'!B90</f>
        <v/>
      </c>
      <c r="C102" s="125" t="str">
        <f>'List of Students'!C90</f>
        <v/>
      </c>
      <c r="D102" s="84"/>
      <c r="E102" s="185"/>
      <c r="F102" s="185"/>
      <c r="G102" s="185"/>
      <c r="H102" s="185"/>
      <c r="I102" s="166" t="str">
        <f t="shared" si="8"/>
        <v/>
      </c>
      <c r="J102" s="167" t="str">
        <f t="shared" si="9"/>
        <v/>
      </c>
      <c r="K102" s="139"/>
      <c r="L102" s="139"/>
      <c r="M102" s="139"/>
      <c r="N102" s="139"/>
      <c r="O102" s="139"/>
      <c r="P102" s="139"/>
    </row>
    <row r="103">
      <c r="A103" s="125">
        <f>'List of Students'!A91</f>
        <v>87</v>
      </c>
      <c r="B103" s="125" t="str">
        <f>'List of Students'!B91</f>
        <v/>
      </c>
      <c r="C103" s="125" t="str">
        <f>'List of Students'!C91</f>
        <v/>
      </c>
      <c r="D103" s="84"/>
      <c r="E103" s="185"/>
      <c r="F103" s="185"/>
      <c r="G103" s="185"/>
      <c r="H103" s="185"/>
      <c r="I103" s="166" t="str">
        <f t="shared" si="8"/>
        <v/>
      </c>
      <c r="J103" s="167" t="str">
        <f t="shared" si="9"/>
        <v/>
      </c>
      <c r="K103" s="187"/>
      <c r="L103" s="139"/>
      <c r="M103" s="139"/>
      <c r="N103" s="139"/>
      <c r="O103" s="139"/>
      <c r="P103" s="139"/>
    </row>
    <row r="104">
      <c r="A104" s="125">
        <f>'List of Students'!A92</f>
        <v>88</v>
      </c>
      <c r="B104" s="125" t="str">
        <f>'List of Students'!B92</f>
        <v/>
      </c>
      <c r="C104" s="125" t="str">
        <f>'List of Students'!C92</f>
        <v/>
      </c>
      <c r="D104" s="84"/>
      <c r="E104" s="185"/>
      <c r="F104" s="185"/>
      <c r="G104" s="185"/>
      <c r="H104" s="185"/>
      <c r="I104" s="166" t="str">
        <f t="shared" si="8"/>
        <v/>
      </c>
      <c r="J104" s="167" t="str">
        <f t="shared" si="9"/>
        <v/>
      </c>
      <c r="K104" s="187"/>
      <c r="L104" s="139"/>
      <c r="M104" s="139"/>
      <c r="N104" s="139"/>
      <c r="O104" s="139"/>
      <c r="P104" s="139"/>
    </row>
    <row r="105">
      <c r="A105" s="125">
        <f>'List of Students'!A93</f>
        <v>89</v>
      </c>
      <c r="B105" s="125" t="str">
        <f>'List of Students'!B93</f>
        <v/>
      </c>
      <c r="C105" s="125" t="str">
        <f>'List of Students'!C93</f>
        <v/>
      </c>
      <c r="D105" s="84"/>
      <c r="E105" s="185"/>
      <c r="F105" s="185"/>
      <c r="G105" s="185"/>
      <c r="H105" s="185"/>
      <c r="I105" s="166" t="str">
        <f t="shared" si="8"/>
        <v/>
      </c>
      <c r="J105" s="167" t="str">
        <f t="shared" si="9"/>
        <v/>
      </c>
      <c r="K105" s="187"/>
      <c r="L105" s="139"/>
      <c r="M105" s="139"/>
      <c r="N105" s="139"/>
      <c r="O105" s="139"/>
      <c r="P105" s="139"/>
    </row>
    <row r="106">
      <c r="A106" s="125">
        <f>'List of Students'!A94</f>
        <v>90</v>
      </c>
      <c r="B106" s="125" t="str">
        <f>'List of Students'!B94</f>
        <v/>
      </c>
      <c r="C106" s="125" t="str">
        <f>'List of Students'!C94</f>
        <v/>
      </c>
      <c r="D106" s="84"/>
      <c r="E106" s="185"/>
      <c r="F106" s="185"/>
      <c r="G106" s="185"/>
      <c r="H106" s="185"/>
      <c r="I106" s="166" t="str">
        <f t="shared" si="8"/>
        <v/>
      </c>
      <c r="J106" s="167" t="str">
        <f t="shared" si="9"/>
        <v/>
      </c>
      <c r="K106" s="187"/>
      <c r="L106" s="139"/>
      <c r="M106" s="139"/>
      <c r="N106" s="139"/>
      <c r="O106" s="139"/>
      <c r="P106" s="139"/>
    </row>
    <row r="107">
      <c r="A107" s="33"/>
      <c r="K107" s="187"/>
      <c r="L107" s="139"/>
      <c r="M107" s="139"/>
      <c r="N107" s="139"/>
      <c r="O107" s="139"/>
      <c r="P107" s="139"/>
    </row>
    <row r="108">
      <c r="A108" s="33"/>
      <c r="K108" s="187"/>
      <c r="L108" s="139"/>
      <c r="M108" s="139"/>
      <c r="N108" s="139"/>
      <c r="O108" s="139"/>
      <c r="P108" s="139"/>
    </row>
    <row r="109">
      <c r="C109" s="188" t="s">
        <v>203</v>
      </c>
      <c r="D109" s="188" t="str">
        <f t="shared" ref="D109:H109" si="15">IF(COUNTBLANK(D17:D106)=90,"",COUNTIF(D17:D106,"&gt;="&amp;D14*0.6))</f>
        <v/>
      </c>
      <c r="E109" s="188" t="str">
        <f t="shared" si="15"/>
        <v/>
      </c>
      <c r="F109" s="188" t="str">
        <f t="shared" si="15"/>
        <v/>
      </c>
      <c r="G109" s="188" t="str">
        <f t="shared" si="15"/>
        <v/>
      </c>
      <c r="H109" s="188" t="str">
        <f t="shared" si="15"/>
        <v/>
      </c>
    </row>
    <row r="110">
      <c r="C110" s="188" t="s">
        <v>204</v>
      </c>
      <c r="D110" s="189">
        <f>COUNTA(B17:B1014)</f>
        <v>6</v>
      </c>
      <c r="E110" s="190">
        <f>COUNTA(B17:B1014)</f>
        <v>6</v>
      </c>
      <c r="F110" s="191">
        <f>COUNTA(B17:B1014)</f>
        <v>6</v>
      </c>
      <c r="G110" s="191">
        <f>COUNTA(B17:B1014)</f>
        <v>6</v>
      </c>
      <c r="H110" s="191">
        <f>COUNTA(B17:B1014)</f>
        <v>6</v>
      </c>
    </row>
    <row r="112">
      <c r="C112" s="192" t="s">
        <v>205</v>
      </c>
      <c r="D112" s="193" t="str">
        <f t="shared" ref="D112:D117" si="16">AA7</f>
        <v/>
      </c>
    </row>
    <row r="113">
      <c r="C113" s="192" t="s">
        <v>206</v>
      </c>
      <c r="D113" s="193" t="str">
        <f t="shared" si="16"/>
        <v/>
      </c>
    </row>
    <row r="114">
      <c r="C114" s="192" t="s">
        <v>207</v>
      </c>
      <c r="D114" s="193" t="str">
        <f t="shared" si="16"/>
        <v/>
      </c>
    </row>
    <row r="115">
      <c r="C115" s="192" t="s">
        <v>208</v>
      </c>
      <c r="D115" s="193" t="str">
        <f t="shared" si="16"/>
        <v/>
      </c>
    </row>
    <row r="116">
      <c r="C116" s="192" t="s">
        <v>209</v>
      </c>
      <c r="D116" s="193" t="str">
        <f t="shared" si="16"/>
        <v/>
      </c>
    </row>
    <row r="117">
      <c r="C117" s="192" t="s">
        <v>210</v>
      </c>
      <c r="D117" s="193" t="str">
        <f t="shared" si="16"/>
        <v/>
      </c>
    </row>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sheetData>
  <mergeCells count="20">
    <mergeCell ref="F4:G4"/>
    <mergeCell ref="H4:I4"/>
    <mergeCell ref="A5:I5"/>
    <mergeCell ref="A7:C7"/>
    <mergeCell ref="I7:I13"/>
    <mergeCell ref="A8:C13"/>
    <mergeCell ref="A14:C14"/>
    <mergeCell ref="AB10:AF10"/>
    <mergeCell ref="AB19:AF19"/>
    <mergeCell ref="AB28:AF28"/>
    <mergeCell ref="AB37:AF37"/>
    <mergeCell ref="AB46:AF46"/>
    <mergeCell ref="AB58:AD58"/>
    <mergeCell ref="A1:I1"/>
    <mergeCell ref="AB1:AF1"/>
    <mergeCell ref="A2:I2"/>
    <mergeCell ref="A3:C3"/>
    <mergeCell ref="D3:I3"/>
    <mergeCell ref="A4:B4"/>
    <mergeCell ref="C4:E4"/>
  </mergeCells>
  <dataValidations>
    <dataValidation type="list" allowBlank="1" sqref="D8:H13">
      <formula1>' CIS'!$A$25:$A$30</formula1>
    </dataValidation>
  </dataValidations>
  <drawing r:id="rId1"/>
</worksheet>
</file>